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860" windowHeight="11640" activeTab="0"/>
  </bookViews>
  <sheets>
    <sheet name="AAcode RTD" sheetId="1" r:id="rId1"/>
    <sheet name="AAcode Tab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<sst xmlns="http://schemas.openxmlformats.org/spreadsheetml/2006/main" count="139" uniqueCount="74">
  <si>
    <t>Ro</t>
  </si>
  <si>
    <t>Alpha</t>
  </si>
  <si>
    <t>Delta</t>
  </si>
  <si>
    <t>C</t>
  </si>
  <si>
    <t>A</t>
  </si>
  <si>
    <t>B</t>
  </si>
  <si>
    <t>Rt</t>
  </si>
  <si>
    <t>T</t>
  </si>
  <si>
    <t>Rt=Ro*(1+A*T+B*T2-100*C*T3+C*T4</t>
  </si>
  <si>
    <t>Theoretical</t>
  </si>
  <si>
    <t>Error</t>
  </si>
  <si>
    <t>A=Alpha+Alpha*Delta/100</t>
  </si>
  <si>
    <t>B=-Alpha*Delta/100^2</t>
  </si>
  <si>
    <t>Delta=R(0)*(1+Alpha*260)-R(260))/(4.16*R(0)*Alpha)</t>
  </si>
  <si>
    <t>Ohms</t>
  </si>
  <si>
    <t>Alpha=(R(100)-R(0))/(100*R(0))</t>
  </si>
  <si>
    <t>Beta=0.10863 &lt; 0 C, &gt;0 C = 0</t>
  </si>
  <si>
    <t>Degrees C</t>
  </si>
  <si>
    <t>3-Point Calibration Data (Enter)</t>
  </si>
  <si>
    <t>Factor</t>
  </si>
  <si>
    <t>C&lt;0</t>
  </si>
  <si>
    <t>Enter Vendor Data on Sensor</t>
  </si>
  <si>
    <t>Degrees</t>
  </si>
  <si>
    <t>R .00385 Sensor</t>
  </si>
  <si>
    <t>Data</t>
  </si>
  <si>
    <t>C=-Alpha*Beta/100^4 for Temperatures Below 0 C</t>
  </si>
  <si>
    <t>Copyright and License Notice</t>
  </si>
  <si>
    <t>It can be used for any purpose except for Competitive Bidding</t>
  </si>
  <si>
    <t>This Program is Supplied to Illustrate the Use of AAcode SuperTable®</t>
  </si>
  <si>
    <t>No Warranty is offered for any purpose.  Confirm all calculations by other means.</t>
  </si>
  <si>
    <t>Calculated Error</t>
  </si>
  <si>
    <t xml:space="preserve">Measured Ohms </t>
  </si>
  <si>
    <t>Enter *</t>
  </si>
  <si>
    <t>*</t>
  </si>
  <si>
    <t>Project Number</t>
  </si>
  <si>
    <t>Customer:</t>
  </si>
  <si>
    <t>Contact:</t>
  </si>
  <si>
    <t>Prepared:</t>
  </si>
  <si>
    <t>Current Date:</t>
  </si>
  <si>
    <t>Program By</t>
  </si>
  <si>
    <t>enter</t>
  </si>
  <si>
    <t>Operating Note</t>
  </si>
  <si>
    <t>http://www.aacode.com/mathematics.htm</t>
  </si>
  <si>
    <t>Ohms (AAcode)</t>
  </si>
  <si>
    <t>This program Illustrates the use of the AAcode® function vspline©</t>
  </si>
  <si>
    <t>AAcode can be downloaded from http://www.aacode.com</t>
  </si>
  <si>
    <t>Comment</t>
  </si>
  <si>
    <t>Callendar-Van Dusen Calculation 100 Ohm Platinum RTD, R 0.00385 Curve</t>
  </si>
  <si>
    <t>Beta</t>
  </si>
  <si>
    <t>C&gt;=0</t>
  </si>
  <si>
    <t>C=0 Above 0 C</t>
  </si>
  <si>
    <t>Table Generated from AAcode RTD Sheet</t>
  </si>
  <si>
    <t>Meter Value</t>
  </si>
  <si>
    <t>Increment</t>
  </si>
  <si>
    <t>Lookup Meter Value</t>
  </si>
  <si>
    <t>Temperature</t>
  </si>
  <si>
    <t>Degrees C (AAcode)</t>
  </si>
  <si>
    <t>Enter Meter Value</t>
  </si>
  <si>
    <t xml:space="preserve">Actual </t>
  </si>
  <si>
    <t>Table Generated from AAcode RTD Page Data</t>
  </si>
  <si>
    <t>Callendar-Van Dusen Calculation 100 Ohm Platinum RTD</t>
  </si>
  <si>
    <t>Program Demonstrates:</t>
  </si>
  <si>
    <t>C-V D Points</t>
  </si>
  <si>
    <t>The Mathematics behind vspline and other AAcode functions is explained at</t>
  </si>
  <si>
    <t>Enter Sensor Ohms to be Evaluated</t>
  </si>
  <si>
    <t>Enter Degrees C to be Evaluated</t>
  </si>
  <si>
    <t>Values entered must be within the range of the Resistance (Ohms) Calibrated</t>
  </si>
  <si>
    <t>Values entered must be within the range of the Temperatures (Degrees C) Calibrated</t>
  </si>
  <si>
    <t>This Program requires the installation of AAcode SuperTable®</t>
  </si>
  <si>
    <t>John Riddle</t>
  </si>
  <si>
    <t>AACode, 1486 Apache Court, Camarillo, California 93010</t>
  </si>
  <si>
    <t>This Excel Program is the Copyrighted property of AACode</t>
  </si>
  <si>
    <t>Automatic generation of a table from a limited data entry set using AAcode SuperTable® functions</t>
  </si>
  <si>
    <t>Precision correction of 3-Point calibration data using AAcode SuperTable® Vspine function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</si>
</sst>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"/>
    <numFmt numFmtId="177" formatCode="0.00_)"/>
    <numFmt numFmtId="178" formatCode="0_)"/>
    <numFmt numFmtId="179" formatCode="mmmm\ d\,\ yyyy"/>
    <numFmt numFmtId="180" formatCode="0.000"/>
    <numFmt numFmtId="181" formatCode="0.0000"/>
    <numFmt numFmtId="182" formatCode="0.0000000000000000"/>
    <numFmt numFmtId="183" formatCode="0.00000000000000000"/>
    <numFmt numFmtId="184" formatCode="0.0000000"/>
    <numFmt numFmtId="185" formatCode="0.000000"/>
    <numFmt numFmtId="186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64" fontId="0" fillId="0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right"/>
    </xf>
    <xf numFmtId="164" fontId="0" fillId="3" borderId="9" xfId="0" applyNumberFormat="1" applyFill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2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80" fontId="0" fillId="3" borderId="2" xfId="0" applyNumberFormat="1" applyFill="1" applyBorder="1" applyAlignment="1">
      <alignment horizontal="center"/>
    </xf>
    <xf numFmtId="180" fontId="0" fillId="3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0" fillId="4" borderId="1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85" fontId="0" fillId="4" borderId="3" xfId="0" applyNumberForma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2" fontId="0" fillId="0" borderId="9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/>
    </xf>
    <xf numFmtId="164" fontId="0" fillId="5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85" fontId="0" fillId="4" borderId="13" xfId="0" applyNumberFormat="1" applyFill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4" borderId="14" xfId="0" applyNumberFormat="1" applyFont="1" applyFill="1" applyBorder="1" applyAlignment="1">
      <alignment/>
    </xf>
    <xf numFmtId="164" fontId="0" fillId="4" borderId="13" xfId="0" applyNumberFormat="1" applyFill="1" applyBorder="1" applyAlignment="1">
      <alignment/>
    </xf>
    <xf numFmtId="0" fontId="0" fillId="3" borderId="3" xfId="0" applyFont="1" applyFill="1" applyBorder="1" applyAlignment="1" applyProtection="1">
      <alignment horizontal="center"/>
      <protection/>
    </xf>
    <xf numFmtId="0" fontId="2" fillId="4" borderId="15" xfId="20" applyFont="1" applyFill="1" applyBorder="1" applyAlignment="1">
      <alignment horizontal="center"/>
      <protection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/>
    </xf>
    <xf numFmtId="164" fontId="1" fillId="5" borderId="12" xfId="0" applyNumberFormat="1" applyFont="1" applyFill="1" applyBorder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2" borderId="18" xfId="20" applyFont="1" applyFill="1" applyBorder="1" applyAlignment="1">
      <alignment horizontal="center"/>
      <protection/>
    </xf>
    <xf numFmtId="0" fontId="1" fillId="2" borderId="19" xfId="20" applyFont="1" applyFill="1" applyBorder="1" applyAlignment="1">
      <alignment horizontal="center"/>
      <protection/>
    </xf>
    <xf numFmtId="0" fontId="1" fillId="2" borderId="20" xfId="20" applyFont="1" applyFill="1" applyBorder="1" applyAlignment="1">
      <alignment horizontal="center"/>
      <protection/>
    </xf>
    <xf numFmtId="0" fontId="2" fillId="2" borderId="21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15" xfId="20" applyFont="1" applyFill="1" applyBorder="1" applyAlignment="1">
      <alignment horizontal="center"/>
      <protection/>
    </xf>
    <xf numFmtId="0" fontId="2" fillId="2" borderId="22" xfId="20" applyFont="1" applyFill="1" applyBorder="1" applyAlignment="1">
      <alignment horizontal="center" wrapText="1"/>
      <protection/>
    </xf>
    <xf numFmtId="0" fontId="2" fillId="2" borderId="23" xfId="20" applyFont="1" applyFill="1" applyBorder="1" applyAlignment="1">
      <alignment horizontal="center"/>
      <protection/>
    </xf>
    <xf numFmtId="0" fontId="2" fillId="2" borderId="24" xfId="20" applyFont="1" applyFill="1" applyBorder="1" applyAlignment="1">
      <alignment horizontal="center"/>
      <protection/>
    </xf>
    <xf numFmtId="0" fontId="1" fillId="4" borderId="18" xfId="20" applyFont="1" applyFill="1" applyBorder="1" applyAlignment="1">
      <alignment horizontal="center"/>
      <protection/>
    </xf>
    <xf numFmtId="0" fontId="1" fillId="4" borderId="19" xfId="20" applyFont="1" applyFill="1" applyBorder="1" applyAlignment="1">
      <alignment horizontal="center"/>
      <protection/>
    </xf>
    <xf numFmtId="0" fontId="1" fillId="4" borderId="20" xfId="20" applyFont="1" applyFill="1" applyBorder="1" applyAlignment="1">
      <alignment horizontal="center"/>
      <protection/>
    </xf>
    <xf numFmtId="0" fontId="2" fillId="4" borderId="21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179" fontId="0" fillId="3" borderId="1" xfId="0" applyNumberFormat="1" applyFont="1" applyFill="1" applyBorder="1" applyAlignment="1" applyProtection="1">
      <alignment horizontal="center"/>
      <protection/>
    </xf>
    <xf numFmtId="179" fontId="0" fillId="3" borderId="3" xfId="0" applyNumberFormat="1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78" fontId="0" fillId="3" borderId="7" xfId="0" applyNumberFormat="1" applyFont="1" applyFill="1" applyBorder="1" applyAlignment="1" applyProtection="1">
      <alignment horizontal="center"/>
      <protection/>
    </xf>
    <xf numFmtId="178" fontId="0" fillId="3" borderId="8" xfId="0" applyNumberFormat="1" applyFont="1" applyFill="1" applyBorder="1" applyAlignment="1" applyProtection="1">
      <alignment horizontal="center"/>
      <protection/>
    </xf>
    <xf numFmtId="179" fontId="0" fillId="0" borderId="1" xfId="0" applyNumberFormat="1" applyFont="1" applyFill="1" applyBorder="1" applyAlignment="1" applyProtection="1">
      <alignment horizontal="center"/>
      <protection/>
    </xf>
    <xf numFmtId="179" fontId="0" fillId="0" borderId="3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79" fontId="0" fillId="0" borderId="9" xfId="0" applyNumberFormat="1" applyFont="1" applyFill="1" applyBorder="1" applyAlignment="1" applyProtection="1">
      <alignment horizontal="center"/>
      <protection/>
    </xf>
    <xf numFmtId="179" fontId="0" fillId="0" borderId="5" xfId="0" applyNumberFormat="1" applyFont="1" applyFill="1" applyBorder="1" applyAlignment="1" applyProtection="1">
      <alignment horizontal="center"/>
      <protection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4" borderId="22" xfId="19" applyFill="1" applyBorder="1" applyAlignment="1">
      <alignment horizontal="center" wrapText="1"/>
    </xf>
    <xf numFmtId="0" fontId="2" fillId="4" borderId="23" xfId="20" applyFont="1" applyFill="1" applyBorder="1" applyAlignment="1">
      <alignment horizontal="center"/>
      <protection/>
    </xf>
    <xf numFmtId="0" fontId="2" fillId="4" borderId="24" xfId="20" applyFont="1" applyFill="1" applyBorder="1" applyAlignment="1">
      <alignment horizontal="center"/>
      <protection/>
    </xf>
    <xf numFmtId="0" fontId="2" fillId="4" borderId="21" xfId="20" applyFont="1" applyFill="1" applyBorder="1" applyAlignment="1">
      <alignment horizontal="center" wrapText="1"/>
      <protection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5" borderId="32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5" borderId="27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2" fontId="1" fillId="5" borderId="28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Chamb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Functio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ress"/>
    </sheetNames>
    <definedNames>
      <definedName name="vinterp"/>
      <definedName name="vsplin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acode.com/mathematic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F65"/>
  <sheetViews>
    <sheetView tabSelected="1" workbookViewId="0" topLeftCell="A1">
      <selection activeCell="B2" sqref="B2:E2"/>
    </sheetView>
  </sheetViews>
  <sheetFormatPr defaultColWidth="9.140625" defaultRowHeight="12.75"/>
  <cols>
    <col min="1" max="1" width="2.28125" style="0" customWidth="1"/>
    <col min="2" max="2" width="19.8515625" style="0" customWidth="1"/>
    <col min="3" max="3" width="24.00390625" style="1" customWidth="1"/>
    <col min="4" max="4" width="22.00390625" style="1" customWidth="1"/>
    <col min="5" max="5" width="22.00390625" style="0" customWidth="1"/>
    <col min="6" max="11" width="12.7109375" style="0" customWidth="1"/>
  </cols>
  <sheetData>
    <row r="1" ht="13.5" thickBot="1"/>
    <row r="2" spans="2:5" ht="13.5" thickBot="1">
      <c r="B2" s="98" t="s">
        <v>70</v>
      </c>
      <c r="C2" s="99"/>
      <c r="D2" s="99"/>
      <c r="E2" s="100"/>
    </row>
    <row r="3" spans="2:5" ht="12.75">
      <c r="B3" s="101" t="s">
        <v>34</v>
      </c>
      <c r="C3" s="102"/>
      <c r="D3" s="103" t="s">
        <v>40</v>
      </c>
      <c r="E3" s="104"/>
    </row>
    <row r="4" spans="2:5" ht="12.75">
      <c r="B4" s="70" t="s">
        <v>35</v>
      </c>
      <c r="C4" s="71"/>
      <c r="D4" s="72" t="s">
        <v>40</v>
      </c>
      <c r="E4" s="68"/>
    </row>
    <row r="5" spans="2:5" ht="12.75">
      <c r="B5" s="70" t="s">
        <v>36</v>
      </c>
      <c r="C5" s="71"/>
      <c r="D5" s="72" t="s">
        <v>40</v>
      </c>
      <c r="E5" s="68"/>
    </row>
    <row r="6" spans="2:5" ht="12.75">
      <c r="B6" s="70" t="s">
        <v>37</v>
      </c>
      <c r="C6" s="71"/>
      <c r="D6" s="96" t="s">
        <v>40</v>
      </c>
      <c r="E6" s="97"/>
    </row>
    <row r="7" spans="2:5" ht="12.75">
      <c r="B7" s="70" t="s">
        <v>38</v>
      </c>
      <c r="C7" s="71"/>
      <c r="D7" s="105">
        <f ca="1">NOW()</f>
        <v>38932.35386747685</v>
      </c>
      <c r="E7" s="106"/>
    </row>
    <row r="8" spans="2:5" ht="13.5" thickBot="1">
      <c r="B8" s="107" t="s">
        <v>39</v>
      </c>
      <c r="C8" s="108"/>
      <c r="D8" s="109" t="s">
        <v>69</v>
      </c>
      <c r="E8" s="110"/>
    </row>
    <row r="9" ht="13.5" thickBot="1"/>
    <row r="10" spans="2:4" ht="12.75">
      <c r="B10" s="82" t="s">
        <v>26</v>
      </c>
      <c r="C10" s="83"/>
      <c r="D10" s="84"/>
    </row>
    <row r="11" spans="2:4" ht="12.75">
      <c r="B11" s="85" t="s">
        <v>71</v>
      </c>
      <c r="C11" s="86"/>
      <c r="D11" s="87"/>
    </row>
    <row r="12" spans="2:4" ht="12.75">
      <c r="B12" s="85" t="s">
        <v>27</v>
      </c>
      <c r="C12" s="86"/>
      <c r="D12" s="87"/>
    </row>
    <row r="13" spans="2:4" ht="12.75">
      <c r="B13" s="85" t="s">
        <v>28</v>
      </c>
      <c r="C13" s="86"/>
      <c r="D13" s="87"/>
    </row>
    <row r="14" spans="2:4" ht="13.5" thickBot="1">
      <c r="B14" s="88" t="s">
        <v>29</v>
      </c>
      <c r="C14" s="89"/>
      <c r="D14" s="90"/>
    </row>
    <row r="15" ht="13.5" thickBot="1"/>
    <row r="16" spans="2:4" ht="12.75">
      <c r="B16" s="91" t="s">
        <v>41</v>
      </c>
      <c r="C16" s="92"/>
      <c r="D16" s="93"/>
    </row>
    <row r="17" spans="2:4" ht="12.75">
      <c r="B17" s="94" t="s">
        <v>68</v>
      </c>
      <c r="C17" s="95"/>
      <c r="D17" s="69"/>
    </row>
    <row r="18" spans="2:4" ht="12.75">
      <c r="B18" s="94" t="s">
        <v>45</v>
      </c>
      <c r="C18" s="95"/>
      <c r="D18" s="69"/>
    </row>
    <row r="19" spans="2:4" ht="12.75">
      <c r="B19" s="94" t="s">
        <v>44</v>
      </c>
      <c r="C19" s="95"/>
      <c r="D19" s="69"/>
    </row>
    <row r="20" spans="2:4" ht="12.75">
      <c r="B20" s="122" t="s">
        <v>63</v>
      </c>
      <c r="C20" s="95"/>
      <c r="D20" s="69"/>
    </row>
    <row r="21" spans="2:4" ht="13.5" thickBot="1">
      <c r="B21" s="119" t="s">
        <v>42</v>
      </c>
      <c r="C21" s="120"/>
      <c r="D21" s="121"/>
    </row>
    <row r="22" ht="13.5" thickBot="1"/>
    <row r="23" spans="2:3" ht="12.75">
      <c r="B23" s="128" t="s">
        <v>21</v>
      </c>
      <c r="C23" s="129"/>
    </row>
    <row r="24" spans="2:3" ht="12.75">
      <c r="B24" s="13" t="s">
        <v>62</v>
      </c>
      <c r="C24" s="62" t="s">
        <v>23</v>
      </c>
    </row>
    <row r="25" spans="2:3" ht="12.75">
      <c r="B25" s="15" t="s">
        <v>17</v>
      </c>
      <c r="C25" s="16" t="s">
        <v>14</v>
      </c>
    </row>
    <row r="26" spans="2:3" ht="12.75">
      <c r="B26" s="17">
        <v>0</v>
      </c>
      <c r="C26" s="18">
        <v>100</v>
      </c>
    </row>
    <row r="27" spans="2:3" ht="12.75">
      <c r="B27" s="17">
        <v>100</v>
      </c>
      <c r="C27" s="18">
        <v>138.5</v>
      </c>
    </row>
    <row r="28" spans="2:3" ht="13.5" thickBot="1">
      <c r="B28" s="19">
        <v>260</v>
      </c>
      <c r="C28" s="20">
        <v>197.69776016</v>
      </c>
    </row>
    <row r="29" ht="13.5" thickBot="1"/>
    <row r="30" spans="2:6" ht="12.75">
      <c r="B30" s="78" t="s">
        <v>60</v>
      </c>
      <c r="C30" s="79"/>
      <c r="D30" s="79"/>
      <c r="E30" s="79"/>
      <c r="F30" s="125"/>
    </row>
    <row r="31" spans="2:6" ht="12.75">
      <c r="B31" s="13" t="s">
        <v>19</v>
      </c>
      <c r="C31" s="4" t="s">
        <v>24</v>
      </c>
      <c r="D31" s="123" t="s">
        <v>46</v>
      </c>
      <c r="E31" s="123"/>
      <c r="F31" s="124"/>
    </row>
    <row r="32" spans="2:6" ht="12.75">
      <c r="B32" s="17" t="s">
        <v>7</v>
      </c>
      <c r="C32" s="9">
        <v>0</v>
      </c>
      <c r="D32" s="76" t="s">
        <v>65</v>
      </c>
      <c r="E32" s="76"/>
      <c r="F32" s="77"/>
    </row>
    <row r="33" spans="2:6" ht="12.75">
      <c r="B33" s="17" t="s">
        <v>0</v>
      </c>
      <c r="C33" s="9">
        <v>100</v>
      </c>
      <c r="D33" s="76" t="s">
        <v>64</v>
      </c>
      <c r="E33" s="76"/>
      <c r="F33" s="77"/>
    </row>
    <row r="34" spans="2:6" ht="12.75">
      <c r="B34" s="17" t="s">
        <v>1</v>
      </c>
      <c r="C34" s="5">
        <f>(C27-C26)/(100*C26)</f>
        <v>0.00385</v>
      </c>
      <c r="D34" s="76" t="s">
        <v>15</v>
      </c>
      <c r="E34" s="76"/>
      <c r="F34" s="77"/>
    </row>
    <row r="35" spans="2:6" ht="12.75">
      <c r="B35" s="17" t="s">
        <v>2</v>
      </c>
      <c r="C35" s="5">
        <f>(B28-(C28-C26)/(C26*C34))/((B28/100-1)*(B28/100))</f>
        <v>1.4999000000000018</v>
      </c>
      <c r="D35" s="76" t="s">
        <v>13</v>
      </c>
      <c r="E35" s="76"/>
      <c r="F35" s="77"/>
    </row>
    <row r="36" spans="2:6" ht="12.75">
      <c r="B36" s="17" t="s">
        <v>48</v>
      </c>
      <c r="C36" s="5">
        <v>0.10863</v>
      </c>
      <c r="D36" s="80" t="s">
        <v>16</v>
      </c>
      <c r="E36" s="80"/>
      <c r="F36" s="81"/>
    </row>
    <row r="37" spans="2:6" ht="12.75">
      <c r="B37" s="17" t="s">
        <v>4</v>
      </c>
      <c r="C37" s="5">
        <f>C34+C34*C35/100</f>
        <v>0.00390774615</v>
      </c>
      <c r="D37" s="76" t="s">
        <v>11</v>
      </c>
      <c r="E37" s="76"/>
      <c r="F37" s="77"/>
    </row>
    <row r="38" spans="2:6" ht="12.75">
      <c r="B38" s="17" t="s">
        <v>5</v>
      </c>
      <c r="C38" s="5">
        <f>-C34*C35/100^2</f>
        <v>-5.774615000000007E-07</v>
      </c>
      <c r="D38" s="76" t="s">
        <v>12</v>
      </c>
      <c r="E38" s="76"/>
      <c r="F38" s="77"/>
    </row>
    <row r="39" spans="2:6" ht="12.75">
      <c r="B39" s="17" t="s">
        <v>20</v>
      </c>
      <c r="C39" s="12">
        <f>-C34*C36/100^4</f>
        <v>-4.182255000000001E-12</v>
      </c>
      <c r="D39" s="76" t="s">
        <v>25</v>
      </c>
      <c r="E39" s="76"/>
      <c r="F39" s="77"/>
    </row>
    <row r="40" spans="2:6" ht="12.75">
      <c r="B40" s="17" t="s">
        <v>49</v>
      </c>
      <c r="C40" s="12">
        <v>0</v>
      </c>
      <c r="D40" s="76" t="s">
        <v>50</v>
      </c>
      <c r="E40" s="76"/>
      <c r="F40" s="77"/>
    </row>
    <row r="41" spans="2:6" ht="13.5" thickBot="1">
      <c r="B41" s="19" t="s">
        <v>6</v>
      </c>
      <c r="C41" s="32">
        <f>IF(C32&gt;=0,C33*(1+C37*C32+C38*C32^2-100*C39*C32^3+C39*C32^4),C33*(1+C37*C32+C38*C32^2-100*C40*C32^3+C40*C32^4))</f>
        <v>100</v>
      </c>
      <c r="D41" s="33" t="s">
        <v>14</v>
      </c>
      <c r="E41" s="126" t="s">
        <v>8</v>
      </c>
      <c r="F41" s="127"/>
    </row>
    <row r="42" ht="13.5" thickBot="1"/>
    <row r="43" spans="2:5" ht="12.75">
      <c r="B43" s="78" t="s">
        <v>18</v>
      </c>
      <c r="C43" s="79"/>
      <c r="D43" s="23" t="s">
        <v>9</v>
      </c>
      <c r="E43" s="24" t="s">
        <v>10</v>
      </c>
    </row>
    <row r="44" spans="2:5" ht="12.75">
      <c r="B44" s="13" t="s">
        <v>17</v>
      </c>
      <c r="C44" s="4" t="s">
        <v>31</v>
      </c>
      <c r="D44" s="7" t="s">
        <v>14</v>
      </c>
      <c r="E44" s="25" t="s">
        <v>14</v>
      </c>
    </row>
    <row r="45" spans="2:5" ht="12.75">
      <c r="B45" s="48">
        <v>-100</v>
      </c>
      <c r="C45" s="9">
        <v>58</v>
      </c>
      <c r="D45" s="6">
        <f>IF(B45&gt;=0,$C$33*(1+$C$37*B45+$C$38*B45^2-100*$C$40*B45^3+$C$40*B45^4),$C$33*(1+$C$37*B45+$C$38*B45^2-100*$C$39*B45^3+$C$39*B45^4))</f>
        <v>60.2614319</v>
      </c>
      <c r="E45" s="26">
        <f>D45-C45</f>
        <v>2.261431899999998</v>
      </c>
    </row>
    <row r="46" spans="2:5" ht="12.75">
      <c r="B46" s="48">
        <v>100</v>
      </c>
      <c r="C46" s="9">
        <v>140</v>
      </c>
      <c r="D46" s="6">
        <f>IF(B46&gt;=0,$C$33*(1+$C$37*B46+$C$38*B46^2-100*$C$40*B46^3+$C$40*B46^4),$C$33*(1+$C$37*B46+$C$38*B46^2-100*$C$39*B46^3+$C$39*B46^4))</f>
        <v>138.5</v>
      </c>
      <c r="E46" s="26">
        <f>D46-C46</f>
        <v>-1.5</v>
      </c>
    </row>
    <row r="47" spans="2:5" ht="13.5" thickBot="1">
      <c r="B47" s="49">
        <v>200</v>
      </c>
      <c r="C47" s="27">
        <v>180</v>
      </c>
      <c r="D47" s="28">
        <f>IF(B47&gt;=0,$C$33*(1+$C$37*B47+$C$38*B47^2-100*$C$40*B47^3+$C$40*B47^4),$C$33*(1+$C$37*B47+$C$38*B47^2-100*$C$39*B47^3+$C$39*B47^4))</f>
        <v>175.845077</v>
      </c>
      <c r="E47" s="29">
        <f>D47-C47</f>
        <v>-4.154922999999997</v>
      </c>
    </row>
    <row r="48" spans="2:5" ht="13.5" thickBot="1">
      <c r="B48" s="11"/>
      <c r="D48" s="3"/>
      <c r="E48" s="2"/>
    </row>
    <row r="49" spans="2:5" ht="12.75">
      <c r="B49" s="21" t="s">
        <v>32</v>
      </c>
      <c r="C49" s="23" t="s">
        <v>9</v>
      </c>
      <c r="D49" s="22" t="s">
        <v>30</v>
      </c>
      <c r="E49" s="24" t="s">
        <v>52</v>
      </c>
    </row>
    <row r="50" spans="2:5" ht="12.75">
      <c r="B50" s="13" t="s">
        <v>17</v>
      </c>
      <c r="C50" s="7" t="s">
        <v>14</v>
      </c>
      <c r="D50" s="8" t="s">
        <v>43</v>
      </c>
      <c r="E50" s="30" t="s">
        <v>14</v>
      </c>
    </row>
    <row r="51" spans="2:5" ht="12.75">
      <c r="B51" s="48">
        <v>-100</v>
      </c>
      <c r="C51" s="6">
        <f>IF(B51&gt;=0,$C$33*(1+$C$37*B51+$C$38*B51^2-100*$C$40*B51^3+$C$40*B51^4),$C$33*(1+$C$37*B51+$C$38*B51^2-100*$C$39*B51^3+$C$39*B51^4))</f>
        <v>60.2614319</v>
      </c>
      <c r="D51" s="10">
        <f>[1]!vspline(B51,$B$45:$E$47,4)</f>
        <v>2.261431899999998</v>
      </c>
      <c r="E51" s="31">
        <f>C51-D51</f>
        <v>58</v>
      </c>
    </row>
    <row r="52" spans="2:5" ht="12.75">
      <c r="B52" s="48">
        <v>100</v>
      </c>
      <c r="C52" s="6">
        <f>IF(B52&gt;=0,$C$33*(1+$C$37*B52+$C$38*B52^2-100*$C$40*B52^3+$C$40*B52^4),$C$33*(1+$C$37*B52+$C$38*B52^2-100*$C$39*B52^3+$C$39*B52^4))</f>
        <v>138.5</v>
      </c>
      <c r="D52" s="10">
        <f>[1]!vspline(B52,$B$45:$E$47,4)</f>
        <v>-1.5</v>
      </c>
      <c r="E52" s="31">
        <f>C52-D52</f>
        <v>140</v>
      </c>
    </row>
    <row r="53" spans="2:5" ht="13.5" thickBot="1">
      <c r="B53" s="49">
        <v>200</v>
      </c>
      <c r="C53" s="65">
        <f>IF(B53&gt;=0,$C$33*(1+$C$37*B53+$C$38*B53^2-100*$C$40*B53^3+$C$40*B53^4),$C$33*(1+$C$37*B53+$C$38*B53^2-100*$C$39*B53^3+$C$39*B53^4))</f>
        <v>175.845077</v>
      </c>
      <c r="D53" s="66">
        <f>[1]!vspline(B53,$B$45:$E$47,4)</f>
        <v>-4.154922999999997</v>
      </c>
      <c r="E53" s="67">
        <f>C53-D53</f>
        <v>180</v>
      </c>
    </row>
    <row r="54" spans="2:6" ht="13.5" thickBot="1">
      <c r="B54" s="63" t="s">
        <v>33</v>
      </c>
      <c r="C54" s="73" t="s">
        <v>67</v>
      </c>
      <c r="D54" s="74"/>
      <c r="E54" s="74"/>
      <c r="F54" s="75"/>
    </row>
    <row r="55" ht="13.5" thickBot="1"/>
    <row r="56" spans="2:3" ht="12.75">
      <c r="B56" s="21" t="s">
        <v>57</v>
      </c>
      <c r="C56" s="24" t="s">
        <v>58</v>
      </c>
    </row>
    <row r="57" spans="2:3" ht="12.75">
      <c r="B57" s="45" t="s">
        <v>14</v>
      </c>
      <c r="C57" s="14" t="s">
        <v>56</v>
      </c>
    </row>
    <row r="58" spans="2:3" ht="12.75">
      <c r="B58" s="46">
        <v>58</v>
      </c>
      <c r="C58" s="52">
        <f>[1]!vinterp(B58,'AAcode Table'!$C$49:$F$449,2)</f>
        <v>-100</v>
      </c>
    </row>
    <row r="59" spans="2:3" ht="12.75">
      <c r="B59" s="46">
        <v>140</v>
      </c>
      <c r="C59" s="52">
        <f>[1]!vinterp(B59,'AAcode Table'!$C$49:$F$449,2)</f>
        <v>100.00000591149491</v>
      </c>
    </row>
    <row r="60" spans="2:3" ht="13.5" thickBot="1">
      <c r="B60" s="47">
        <v>180</v>
      </c>
      <c r="C60" s="64">
        <f>[1]!vinterp(B60,'AAcode Table'!$C$49:$F$449,2)</f>
        <v>200</v>
      </c>
    </row>
    <row r="61" spans="2:6" ht="13.5" thickBot="1">
      <c r="B61" s="63" t="s">
        <v>33</v>
      </c>
      <c r="C61" s="73" t="s">
        <v>66</v>
      </c>
      <c r="D61" s="74"/>
      <c r="E61" s="74"/>
      <c r="F61" s="75"/>
    </row>
    <row r="62" ht="13.5" thickBot="1"/>
    <row r="63" spans="2:3" ht="13.5" thickBot="1">
      <c r="B63" s="111" t="s">
        <v>61</v>
      </c>
      <c r="C63" s="112"/>
    </row>
    <row r="64" spans="2:6" ht="12.75">
      <c r="B64" s="113" t="s">
        <v>72</v>
      </c>
      <c r="C64" s="114"/>
      <c r="D64" s="114"/>
      <c r="E64" s="114"/>
      <c r="F64" s="115"/>
    </row>
    <row r="65" spans="2:6" ht="13.5" thickBot="1">
      <c r="B65" s="116" t="s">
        <v>73</v>
      </c>
      <c r="C65" s="117"/>
      <c r="D65" s="117"/>
      <c r="E65" s="117"/>
      <c r="F65" s="118"/>
    </row>
  </sheetData>
  <mergeCells count="43">
    <mergeCell ref="B63:C63"/>
    <mergeCell ref="B64:F64"/>
    <mergeCell ref="B65:F65"/>
    <mergeCell ref="B19:D19"/>
    <mergeCell ref="B21:D21"/>
    <mergeCell ref="B20:D20"/>
    <mergeCell ref="D31:F31"/>
    <mergeCell ref="B30:F30"/>
    <mergeCell ref="E41:F41"/>
    <mergeCell ref="B23:C23"/>
    <mergeCell ref="B7:C7"/>
    <mergeCell ref="D7:E7"/>
    <mergeCell ref="B8:C8"/>
    <mergeCell ref="D8:E8"/>
    <mergeCell ref="B2:E2"/>
    <mergeCell ref="B3:C3"/>
    <mergeCell ref="D3:E3"/>
    <mergeCell ref="B4:C4"/>
    <mergeCell ref="D4:E4"/>
    <mergeCell ref="B5:C5"/>
    <mergeCell ref="D5:E5"/>
    <mergeCell ref="B6:C6"/>
    <mergeCell ref="D6:E6"/>
    <mergeCell ref="D36:F36"/>
    <mergeCell ref="D37:F37"/>
    <mergeCell ref="B10:D10"/>
    <mergeCell ref="B11:D11"/>
    <mergeCell ref="B12:D12"/>
    <mergeCell ref="B13:D13"/>
    <mergeCell ref="B14:D14"/>
    <mergeCell ref="B16:D16"/>
    <mergeCell ref="B17:D17"/>
    <mergeCell ref="B18:D18"/>
    <mergeCell ref="D32:F32"/>
    <mergeCell ref="D33:F33"/>
    <mergeCell ref="D34:F34"/>
    <mergeCell ref="D35:F35"/>
    <mergeCell ref="C61:F61"/>
    <mergeCell ref="C54:F54"/>
    <mergeCell ref="D38:F38"/>
    <mergeCell ref="D39:F39"/>
    <mergeCell ref="B43:C43"/>
    <mergeCell ref="D40:F40"/>
  </mergeCells>
  <hyperlinks>
    <hyperlink ref="B21" r:id="rId1" display="http://www.aacode.com/mathematics.htm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G449"/>
  <sheetViews>
    <sheetView workbookViewId="0" topLeftCell="A1">
      <selection activeCell="C1" sqref="C1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22.7109375" style="0" customWidth="1"/>
    <col min="4" max="5" width="22.7109375" style="1" customWidth="1"/>
    <col min="6" max="6" width="22.7109375" style="0" customWidth="1"/>
    <col min="7" max="12" width="12.7109375" style="0" customWidth="1"/>
  </cols>
  <sheetData>
    <row r="1" ht="13.5" thickBot="1"/>
    <row r="2" spans="3:6" ht="12.75">
      <c r="C2" s="78" t="s">
        <v>70</v>
      </c>
      <c r="D2" s="79"/>
      <c r="E2" s="79"/>
      <c r="F2" s="125"/>
    </row>
    <row r="3" spans="3:6" ht="13.5" thickBot="1">
      <c r="C3" s="140" t="s">
        <v>51</v>
      </c>
      <c r="D3" s="141"/>
      <c r="E3" s="141"/>
      <c r="F3" s="142"/>
    </row>
    <row r="4" ht="13.5" thickBot="1"/>
    <row r="5" spans="3:5" ht="12.75">
      <c r="C5" s="82" t="s">
        <v>26</v>
      </c>
      <c r="D5" s="83"/>
      <c r="E5" s="84"/>
    </row>
    <row r="6" spans="3:5" ht="12.75">
      <c r="C6" s="85" t="s">
        <v>71</v>
      </c>
      <c r="D6" s="86"/>
      <c r="E6" s="87"/>
    </row>
    <row r="7" spans="3:5" ht="12.75">
      <c r="C7" s="85" t="s">
        <v>27</v>
      </c>
      <c r="D7" s="86"/>
      <c r="E7" s="87"/>
    </row>
    <row r="8" spans="3:5" ht="12.75">
      <c r="C8" s="85" t="s">
        <v>28</v>
      </c>
      <c r="D8" s="86"/>
      <c r="E8" s="87"/>
    </row>
    <row r="9" spans="3:5" ht="13.5" thickBot="1">
      <c r="C9" s="88" t="s">
        <v>29</v>
      </c>
      <c r="D9" s="89"/>
      <c r="E9" s="90"/>
    </row>
    <row r="10" ht="13.5" thickBot="1"/>
    <row r="11" spans="3:5" ht="12.75">
      <c r="C11" s="91" t="s">
        <v>41</v>
      </c>
      <c r="D11" s="92"/>
      <c r="E11" s="93"/>
    </row>
    <row r="12" spans="3:5" ht="12.75">
      <c r="C12" s="94" t="s">
        <v>68</v>
      </c>
      <c r="D12" s="95"/>
      <c r="E12" s="69"/>
    </row>
    <row r="13" spans="3:5" ht="12.75">
      <c r="C13" s="94" t="s">
        <v>45</v>
      </c>
      <c r="D13" s="95"/>
      <c r="E13" s="69"/>
    </row>
    <row r="14" spans="3:5" ht="12.75">
      <c r="C14" s="94" t="s">
        <v>44</v>
      </c>
      <c r="D14" s="95"/>
      <c r="E14" s="69"/>
    </row>
    <row r="15" spans="3:5" ht="12.75">
      <c r="C15" s="122" t="s">
        <v>63</v>
      </c>
      <c r="D15" s="95"/>
      <c r="E15" s="69"/>
    </row>
    <row r="16" spans="3:5" ht="13.5" thickBot="1">
      <c r="C16" s="119" t="s">
        <v>42</v>
      </c>
      <c r="D16" s="120"/>
      <c r="E16" s="121"/>
    </row>
    <row r="17" ht="13.5" thickBot="1"/>
    <row r="18" spans="3:4" ht="12.75">
      <c r="C18" s="128" t="s">
        <v>21</v>
      </c>
      <c r="D18" s="129"/>
    </row>
    <row r="19" spans="3:4" ht="12.75">
      <c r="C19" s="13" t="s">
        <v>22</v>
      </c>
      <c r="D19" s="14" t="s">
        <v>23</v>
      </c>
    </row>
    <row r="20" spans="3:4" ht="12.75">
      <c r="C20" s="15" t="s">
        <v>3</v>
      </c>
      <c r="D20" s="16" t="s">
        <v>14</v>
      </c>
    </row>
    <row r="21" spans="3:4" ht="12.75">
      <c r="C21" s="17">
        <v>0</v>
      </c>
      <c r="D21" s="40">
        <f>'AAcode RTD'!C26</f>
        <v>100</v>
      </c>
    </row>
    <row r="22" spans="3:4" ht="12.75">
      <c r="C22" s="17">
        <v>100</v>
      </c>
      <c r="D22" s="40">
        <f>'AAcode RTD'!C27</f>
        <v>138.5</v>
      </c>
    </row>
    <row r="23" spans="3:4" ht="13.5" thickBot="1">
      <c r="C23" s="19">
        <v>260</v>
      </c>
      <c r="D23" s="41">
        <f>'AAcode RTD'!C28</f>
        <v>197.69776016</v>
      </c>
    </row>
    <row r="24" ht="13.5" thickBot="1"/>
    <row r="25" spans="3:7" ht="12.75">
      <c r="C25" s="128" t="s">
        <v>47</v>
      </c>
      <c r="D25" s="136"/>
      <c r="E25" s="136"/>
      <c r="F25" s="136"/>
      <c r="G25" s="129"/>
    </row>
    <row r="26" spans="3:7" ht="12.75">
      <c r="C26" s="13" t="s">
        <v>19</v>
      </c>
      <c r="D26" s="4" t="s">
        <v>24</v>
      </c>
      <c r="E26" s="137" t="s">
        <v>46</v>
      </c>
      <c r="F26" s="138"/>
      <c r="G26" s="139"/>
    </row>
    <row r="27" spans="3:7" ht="12.75">
      <c r="C27" s="17" t="s">
        <v>7</v>
      </c>
      <c r="D27" s="12">
        <f>'AAcode RTD'!C32</f>
        <v>0</v>
      </c>
      <c r="E27" s="133" t="s">
        <v>17</v>
      </c>
      <c r="F27" s="134"/>
      <c r="G27" s="135"/>
    </row>
    <row r="28" spans="3:7" ht="12.75">
      <c r="C28" s="17" t="s">
        <v>0</v>
      </c>
      <c r="D28" s="12">
        <f>'AAcode RTD'!C33</f>
        <v>100</v>
      </c>
      <c r="E28" s="133" t="s">
        <v>14</v>
      </c>
      <c r="F28" s="134"/>
      <c r="G28" s="135"/>
    </row>
    <row r="29" spans="3:7" ht="12.75">
      <c r="C29" s="17" t="s">
        <v>1</v>
      </c>
      <c r="D29" s="12">
        <f>'AAcode RTD'!C34</f>
        <v>0.00385</v>
      </c>
      <c r="E29" s="133" t="s">
        <v>15</v>
      </c>
      <c r="F29" s="134"/>
      <c r="G29" s="135"/>
    </row>
    <row r="30" spans="3:7" ht="12.75">
      <c r="C30" s="17" t="s">
        <v>2</v>
      </c>
      <c r="D30" s="12">
        <f>'AAcode RTD'!C35</f>
        <v>1.4999000000000018</v>
      </c>
      <c r="E30" s="133" t="s">
        <v>13</v>
      </c>
      <c r="F30" s="134"/>
      <c r="G30" s="135"/>
    </row>
    <row r="31" spans="3:7" ht="12.75">
      <c r="C31" s="17" t="s">
        <v>48</v>
      </c>
      <c r="D31" s="12">
        <f>'AAcode RTD'!C36</f>
        <v>0.10863</v>
      </c>
      <c r="E31" s="130" t="s">
        <v>16</v>
      </c>
      <c r="F31" s="131"/>
      <c r="G31" s="132"/>
    </row>
    <row r="32" spans="3:7" ht="12.75">
      <c r="C32" s="17" t="s">
        <v>4</v>
      </c>
      <c r="D32" s="12">
        <f>'AAcode RTD'!C37</f>
        <v>0.00390774615</v>
      </c>
      <c r="E32" s="133" t="s">
        <v>11</v>
      </c>
      <c r="F32" s="134"/>
      <c r="G32" s="135"/>
    </row>
    <row r="33" spans="3:7" ht="12.75">
      <c r="C33" s="17" t="s">
        <v>5</v>
      </c>
      <c r="D33" s="12">
        <f>'AAcode RTD'!C38</f>
        <v>-5.774615000000007E-07</v>
      </c>
      <c r="E33" s="133" t="s">
        <v>12</v>
      </c>
      <c r="F33" s="134"/>
      <c r="G33" s="135"/>
    </row>
    <row r="34" spans="3:7" ht="12.75">
      <c r="C34" s="17" t="s">
        <v>20</v>
      </c>
      <c r="D34" s="12">
        <f>'AAcode RTD'!C39</f>
        <v>-4.182255000000001E-12</v>
      </c>
      <c r="E34" s="133" t="s">
        <v>25</v>
      </c>
      <c r="F34" s="134"/>
      <c r="G34" s="135"/>
    </row>
    <row r="35" spans="3:7" ht="12.75">
      <c r="C35" s="17" t="s">
        <v>49</v>
      </c>
      <c r="D35" s="12">
        <f>'AAcode RTD'!C40</f>
        <v>0</v>
      </c>
      <c r="E35" s="133" t="s">
        <v>50</v>
      </c>
      <c r="F35" s="134"/>
      <c r="G35" s="135"/>
    </row>
    <row r="36" spans="3:7" ht="13.5" thickBot="1">
      <c r="C36" s="19" t="s">
        <v>6</v>
      </c>
      <c r="D36" s="39">
        <f>'AAcode RTD'!C41</f>
        <v>100</v>
      </c>
      <c r="E36" s="33" t="s">
        <v>14</v>
      </c>
      <c r="F36" s="146" t="s">
        <v>8</v>
      </c>
      <c r="G36" s="147"/>
    </row>
    <row r="37" ht="13.5" thickBot="1"/>
    <row r="38" spans="3:6" ht="12.75">
      <c r="C38" s="78" t="s">
        <v>18</v>
      </c>
      <c r="D38" s="79"/>
      <c r="E38" s="23" t="s">
        <v>9</v>
      </c>
      <c r="F38" s="24" t="s">
        <v>10</v>
      </c>
    </row>
    <row r="39" spans="3:6" ht="12.75">
      <c r="C39" s="13" t="s">
        <v>17</v>
      </c>
      <c r="D39" s="4" t="s">
        <v>31</v>
      </c>
      <c r="E39" s="7" t="s">
        <v>14</v>
      </c>
      <c r="F39" s="25" t="s">
        <v>14</v>
      </c>
    </row>
    <row r="40" spans="3:6" ht="12.75">
      <c r="C40" s="35">
        <f>'AAcode RTD'!B45</f>
        <v>-100</v>
      </c>
      <c r="D40" s="12">
        <f>'AAcode RTD'!C45</f>
        <v>58</v>
      </c>
      <c r="E40" s="36">
        <f>'AAcode RTD'!D45</f>
        <v>60.2614319</v>
      </c>
      <c r="F40" s="37">
        <f>'AAcode RTD'!E45</f>
        <v>2.261431899999998</v>
      </c>
    </row>
    <row r="41" spans="3:6" ht="12.75">
      <c r="C41" s="35">
        <f>'AAcode RTD'!B46</f>
        <v>100</v>
      </c>
      <c r="D41" s="12">
        <f>'AAcode RTD'!C46</f>
        <v>140</v>
      </c>
      <c r="E41" s="36">
        <f>'AAcode RTD'!D46</f>
        <v>138.5</v>
      </c>
      <c r="F41" s="37">
        <f>'AAcode RTD'!E46</f>
        <v>-1.5</v>
      </c>
    </row>
    <row r="42" spans="3:6" ht="13.5" thickBot="1">
      <c r="C42" s="35">
        <f>'AAcode RTD'!B47</f>
        <v>200</v>
      </c>
      <c r="D42" s="39">
        <f>'AAcode RTD'!C47</f>
        <v>180</v>
      </c>
      <c r="E42" s="38">
        <f>'AAcode RTD'!D47</f>
        <v>175.845077</v>
      </c>
      <c r="F42" s="42">
        <f>'AAcode RTD'!E47</f>
        <v>-4.154922999999997</v>
      </c>
    </row>
    <row r="43" spans="3:6" ht="13.5" thickBot="1">
      <c r="C43" s="11"/>
      <c r="E43" s="3"/>
      <c r="F43" s="2"/>
    </row>
    <row r="44" spans="3:6" ht="13.5" thickBot="1">
      <c r="C44" s="44" t="s">
        <v>53</v>
      </c>
      <c r="D44" s="50">
        <f>(C42-C40)/(B449-1)</f>
        <v>0.75</v>
      </c>
      <c r="E44" s="3"/>
      <c r="F44" s="2"/>
    </row>
    <row r="45" spans="3:6" ht="13.5" thickBot="1">
      <c r="C45" s="43"/>
      <c r="E45" s="3"/>
      <c r="F45" s="2"/>
    </row>
    <row r="46" spans="3:6" ht="12.75">
      <c r="C46" s="143" t="s">
        <v>59</v>
      </c>
      <c r="D46" s="144"/>
      <c r="E46" s="144"/>
      <c r="F46" s="145"/>
    </row>
    <row r="47" spans="3:6" ht="12.75">
      <c r="C47" s="34" t="s">
        <v>54</v>
      </c>
      <c r="D47" s="8" t="s">
        <v>55</v>
      </c>
      <c r="E47" s="7" t="s">
        <v>9</v>
      </c>
      <c r="F47" s="25" t="s">
        <v>30</v>
      </c>
    </row>
    <row r="48" spans="3:6" ht="12.75">
      <c r="C48" s="61" t="s">
        <v>14</v>
      </c>
      <c r="D48" s="54" t="s">
        <v>17</v>
      </c>
      <c r="E48" s="53" t="s">
        <v>14</v>
      </c>
      <c r="F48" s="55" t="s">
        <v>43</v>
      </c>
    </row>
    <row r="49" spans="2:6" ht="12.75">
      <c r="B49">
        <v>1</v>
      </c>
      <c r="C49" s="56">
        <f aca="true" t="shared" si="0" ref="C49:C112">E49-F49</f>
        <v>58</v>
      </c>
      <c r="D49" s="51">
        <f>C40</f>
        <v>-100</v>
      </c>
      <c r="E49" s="36">
        <f>IF(D49&gt;=0,$D$28*(1+$D$32*D49+$D$33*D49^2-100*$D$35*D49^3+$D$35*D49^4),$D$28*(1+$D$32*D49+$D$33*D49^2-100*$D$34*D49^3+$D$34*D49^4))</f>
        <v>60.2614319</v>
      </c>
      <c r="F49" s="57">
        <f>[1]!vspline(D49,$C$40:$F$42,4)</f>
        <v>2.261431899999998</v>
      </c>
    </row>
    <row r="50" spans="2:6" ht="12.75">
      <c r="B50">
        <f>B49+1</f>
        <v>2</v>
      </c>
      <c r="C50" s="56">
        <f t="shared" si="0"/>
        <v>58.31605488005502</v>
      </c>
      <c r="D50" s="51">
        <f>IF(D49+$D$44&gt;$C$42,D49,D49+$D$44)</f>
        <v>-99.25</v>
      </c>
      <c r="E50" s="36">
        <f>IF(D50&gt;=0,$D$28*(1+$D$32*D50+$D$33*D50^2-100*$D$35*D50^3+$D$35*D50^4),$D$28*(1+$D$32*D50+$D$33*D50^2-100*$D$34*D50^3+$D$34*D50^4))</f>
        <v>60.5653169008368</v>
      </c>
      <c r="F50" s="57">
        <f>[1]!vspline(D50,$C$40:$F$42,4)</f>
        <v>2.2492620207817815</v>
      </c>
    </row>
    <row r="51" spans="2:6" ht="12.75">
      <c r="B51">
        <f aca="true" t="shared" si="1" ref="B51:B114">B50+1</f>
        <v>3</v>
      </c>
      <c r="C51" s="56">
        <f t="shared" si="0"/>
        <v>58.63200314113274</v>
      </c>
      <c r="D51" s="51">
        <f aca="true" t="shared" si="2" ref="D51:D114">IF(D50+$D$44&gt;$C$42,D50,D50+$D$44)</f>
        <v>-98.5</v>
      </c>
      <c r="E51" s="36">
        <f>IF(D51&gt;=0,$D$28*(1+$D$32*D51+$D$33*D51^2-100*$D$35*D51^3+$D$35*D51^4),$D$28*(1+$D$32*D51+$D$33*D51^2-100*$D$34*D51^3+$D$34*D51^4))</f>
        <v>60.869095119387005</v>
      </c>
      <c r="F51" s="57">
        <f>[1]!vspline(D51,$C$40:$F$42,4)</f>
        <v>2.237091978254265</v>
      </c>
    </row>
    <row r="52" spans="2:6" ht="12.75">
      <c r="B52">
        <f t="shared" si="1"/>
        <v>4</v>
      </c>
      <c r="C52" s="56">
        <f t="shared" si="0"/>
        <v>58.9478454710953</v>
      </c>
      <c r="D52" s="51">
        <f t="shared" si="2"/>
        <v>-97.75</v>
      </c>
      <c r="E52" s="36">
        <f aca="true" t="shared" si="3" ref="E52:E115">IF(D52&gt;=0,$D$28*(1+$D$32*D52+$D$33*D52^2-100*$D$35*D52^3+$D$35*D52^4),$D$28*(1+$D$32*D52+$D$33*D52^2-100*$D$34*D52^3+$D$34*D52^4))</f>
        <v>61.17276708020345</v>
      </c>
      <c r="F52" s="57">
        <f>[1]!vspline(D52,$C$40:$F$42,4)</f>
        <v>2.22492160910815</v>
      </c>
    </row>
    <row r="53" spans="2:6" ht="12.75">
      <c r="B53">
        <f t="shared" si="1"/>
        <v>5</v>
      </c>
      <c r="C53" s="56">
        <f t="shared" si="0"/>
        <v>59.26358255462885</v>
      </c>
      <c r="D53" s="51">
        <f t="shared" si="2"/>
        <v>-97</v>
      </c>
      <c r="E53" s="36">
        <f t="shared" si="3"/>
        <v>61.47633330466298</v>
      </c>
      <c r="F53" s="57">
        <f>[1]!vspline(D53,$C$40:$F$42,4)</f>
        <v>2.2127507500341355</v>
      </c>
    </row>
    <row r="54" spans="2:6" ht="12.75">
      <c r="B54">
        <f t="shared" si="1"/>
        <v>6</v>
      </c>
      <c r="C54" s="56">
        <f t="shared" si="0"/>
        <v>59.57921507324371</v>
      </c>
      <c r="D54" s="51">
        <f t="shared" si="2"/>
        <v>-96.25</v>
      </c>
      <c r="E54" s="36">
        <f t="shared" si="3"/>
        <v>61.77979431096663</v>
      </c>
      <c r="F54" s="57">
        <f>[1]!vspline(D54,$C$40:$F$42,4)</f>
        <v>2.200579237722923</v>
      </c>
    </row>
    <row r="55" spans="2:6" ht="12.75">
      <c r="B55">
        <f t="shared" si="1"/>
        <v>7</v>
      </c>
      <c r="C55" s="56">
        <f t="shared" si="0"/>
        <v>59.89474370527428</v>
      </c>
      <c r="D55" s="51">
        <f t="shared" si="2"/>
        <v>-95.5</v>
      </c>
      <c r="E55" s="36">
        <f t="shared" si="3"/>
        <v>62.08315061413949</v>
      </c>
      <c r="F55" s="57">
        <f>[1]!vspline(D55,$C$40:$F$42,4)</f>
        <v>2.188406908865212</v>
      </c>
    </row>
    <row r="56" spans="2:6" ht="12.75">
      <c r="B56">
        <f t="shared" si="1"/>
        <v>8</v>
      </c>
      <c r="C56" s="56">
        <f t="shared" si="0"/>
        <v>60.21016912587906</v>
      </c>
      <c r="D56" s="51">
        <f t="shared" si="2"/>
        <v>-94.75</v>
      </c>
      <c r="E56" s="36">
        <f t="shared" si="3"/>
        <v>62.38640272603077</v>
      </c>
      <c r="F56" s="57">
        <f>[1]!vspline(D56,$C$40:$F$42,4)</f>
        <v>2.1762336001517038</v>
      </c>
    </row>
    <row r="57" spans="2:6" ht="12.75">
      <c r="B57">
        <f t="shared" si="1"/>
        <v>9</v>
      </c>
      <c r="C57" s="56">
        <f t="shared" si="0"/>
        <v>60.525492007040654</v>
      </c>
      <c r="D57" s="51">
        <f t="shared" si="2"/>
        <v>-94</v>
      </c>
      <c r="E57" s="36">
        <f t="shared" si="3"/>
        <v>62.68955115531375</v>
      </c>
      <c r="F57" s="57">
        <f>[1]!vspline(D57,$C$40:$F$42,4)</f>
        <v>2.164059148273098</v>
      </c>
    </row>
    <row r="58" spans="2:6" ht="12.75">
      <c r="B58">
        <f t="shared" si="1"/>
        <v>10</v>
      </c>
      <c r="C58" s="56">
        <f t="shared" si="0"/>
        <v>60.840713017565726</v>
      </c>
      <c r="D58" s="51">
        <f t="shared" si="2"/>
        <v>-93.25</v>
      </c>
      <c r="E58" s="36">
        <f t="shared" si="3"/>
        <v>62.99259640748582</v>
      </c>
      <c r="F58" s="57">
        <f>[1]!vspline(D58,$C$40:$F$42,4)</f>
        <v>2.1518833899200955</v>
      </c>
    </row>
    <row r="59" spans="2:6" ht="12.75">
      <c r="B59">
        <f t="shared" si="1"/>
        <v>11</v>
      </c>
      <c r="C59" s="56">
        <f t="shared" si="0"/>
        <v>61.155832823085134</v>
      </c>
      <c r="D59" s="51">
        <f t="shared" si="2"/>
        <v>-92.5</v>
      </c>
      <c r="E59" s="36">
        <f t="shared" si="3"/>
        <v>63.29553898486853</v>
      </c>
      <c r="F59" s="57">
        <f>[1]!vspline(D59,$C$40:$F$42,4)</f>
        <v>2.1397061617833963</v>
      </c>
    </row>
    <row r="60" spans="2:6" ht="12.75">
      <c r="B60">
        <f t="shared" si="1"/>
        <v>12</v>
      </c>
      <c r="C60" s="56">
        <f t="shared" si="0"/>
        <v>61.47085208605372</v>
      </c>
      <c r="D60" s="51">
        <f t="shared" si="2"/>
        <v>-91.75</v>
      </c>
      <c r="E60" s="36">
        <f t="shared" si="3"/>
        <v>63.59837938660742</v>
      </c>
      <c r="F60" s="57">
        <f>[1]!vspline(D60,$C$40:$F$42,4)</f>
        <v>2.127527300553701</v>
      </c>
    </row>
    <row r="61" spans="2:6" ht="12.75">
      <c r="B61">
        <f t="shared" si="1"/>
        <v>13</v>
      </c>
      <c r="C61" s="56">
        <f t="shared" si="0"/>
        <v>61.78577146575053</v>
      </c>
      <c r="D61" s="51">
        <f t="shared" si="2"/>
        <v>-91</v>
      </c>
      <c r="E61" s="36">
        <f t="shared" si="3"/>
        <v>63.901118108672236</v>
      </c>
      <c r="F61" s="57">
        <f>[1]!vspline(D61,$C$40:$F$42,4)</f>
        <v>2.1153466429217107</v>
      </c>
    </row>
    <row r="62" spans="2:6" ht="12.75">
      <c r="B62">
        <f t="shared" si="1"/>
        <v>14</v>
      </c>
      <c r="C62" s="56">
        <f t="shared" si="0"/>
        <v>62.10059161827863</v>
      </c>
      <c r="D62" s="51">
        <f t="shared" si="2"/>
        <v>-90.25</v>
      </c>
      <c r="E62" s="36">
        <f t="shared" si="3"/>
        <v>64.20375564385675</v>
      </c>
      <c r="F62" s="57">
        <f>[1]!vspline(D62,$C$40:$F$42,4)</f>
        <v>2.1031640255781245</v>
      </c>
    </row>
    <row r="63" spans="2:6" ht="12.75">
      <c r="B63">
        <f t="shared" si="1"/>
        <v>15</v>
      </c>
      <c r="C63" s="56">
        <f t="shared" si="0"/>
        <v>62.41531319656523</v>
      </c>
      <c r="D63" s="51">
        <f t="shared" si="2"/>
        <v>-89.5</v>
      </c>
      <c r="E63" s="36">
        <f t="shared" si="3"/>
        <v>64.50629248177887</v>
      </c>
      <c r="F63" s="57">
        <f>[1]!vspline(D63,$C$40:$F$42,4)</f>
        <v>2.0909792852136433</v>
      </c>
    </row>
    <row r="64" spans="2:6" ht="12.75">
      <c r="B64">
        <f t="shared" si="1"/>
        <v>16</v>
      </c>
      <c r="C64" s="56">
        <f t="shared" si="0"/>
        <v>62.72993685036163</v>
      </c>
      <c r="D64" s="51">
        <f t="shared" si="2"/>
        <v>-88.75</v>
      </c>
      <c r="E64" s="36">
        <f t="shared" si="3"/>
        <v>64.8087291088806</v>
      </c>
      <c r="F64" s="57">
        <f>[1]!vspline(D64,$C$40:$F$42,4)</f>
        <v>2.078792258518968</v>
      </c>
    </row>
    <row r="65" spans="2:6" ht="12.75">
      <c r="B65">
        <f t="shared" si="1"/>
        <v>17</v>
      </c>
      <c r="C65" s="56">
        <f t="shared" si="0"/>
        <v>63.04446322624323</v>
      </c>
      <c r="D65" s="51">
        <f t="shared" si="2"/>
        <v>-88</v>
      </c>
      <c r="E65" s="36">
        <f t="shared" si="3"/>
        <v>65.11106600842803</v>
      </c>
      <c r="F65" s="57">
        <f>[1]!vspline(D65,$C$40:$F$42,4)</f>
        <v>2.066602782184798</v>
      </c>
    </row>
    <row r="66" spans="2:6" ht="12.75">
      <c r="B66">
        <f t="shared" si="1"/>
        <v>18</v>
      </c>
      <c r="C66" s="56">
        <f t="shared" si="0"/>
        <v>63.35889296760954</v>
      </c>
      <c r="D66" s="51">
        <f t="shared" si="2"/>
        <v>-87.25</v>
      </c>
      <c r="E66" s="36">
        <f t="shared" si="3"/>
        <v>65.41330366051137</v>
      </c>
      <c r="F66" s="57">
        <f>[1]!vspline(D66,$C$40:$F$42,4)</f>
        <v>2.0544106929018344</v>
      </c>
    </row>
    <row r="67" spans="2:6" ht="12.75">
      <c r="B67">
        <f t="shared" si="1"/>
        <v>19</v>
      </c>
      <c r="C67" s="56">
        <f t="shared" si="0"/>
        <v>63.673226714684134</v>
      </c>
      <c r="D67" s="51">
        <f t="shared" si="2"/>
        <v>-86.5</v>
      </c>
      <c r="E67" s="36">
        <f t="shared" si="3"/>
        <v>65.71544254204491</v>
      </c>
      <c r="F67" s="57">
        <f>[1]!vspline(D67,$C$40:$F$42,4)</f>
        <v>2.042215827360778</v>
      </c>
    </row>
    <row r="68" spans="2:6" ht="12.75">
      <c r="B68">
        <f t="shared" si="1"/>
        <v>20</v>
      </c>
      <c r="C68" s="56">
        <f t="shared" si="0"/>
        <v>63.98746510451472</v>
      </c>
      <c r="D68" s="51">
        <f t="shared" si="2"/>
        <v>-85.75</v>
      </c>
      <c r="E68" s="36">
        <f t="shared" si="3"/>
        <v>66.01748312676705</v>
      </c>
      <c r="F68" s="57">
        <f>[1]!vspline(D68,$C$40:$F$42,4)</f>
        <v>2.030018022252328</v>
      </c>
    </row>
    <row r="69" spans="2:6" ht="12.75">
      <c r="B69">
        <f t="shared" si="1"/>
        <v>21</v>
      </c>
      <c r="C69" s="56">
        <f t="shared" si="0"/>
        <v>64.30160877097312</v>
      </c>
      <c r="D69" s="51">
        <f t="shared" si="2"/>
        <v>-85</v>
      </c>
      <c r="E69" s="36">
        <f t="shared" si="3"/>
        <v>66.3194258852403</v>
      </c>
      <c r="F69" s="57">
        <f>[1]!vspline(D69,$C$40:$F$42,4)</f>
        <v>2.0178171142671855</v>
      </c>
    </row>
    <row r="70" spans="2:6" ht="12.75">
      <c r="B70">
        <f t="shared" si="1"/>
        <v>22</v>
      </c>
      <c r="C70" s="56">
        <f t="shared" si="0"/>
        <v>64.61565834475522</v>
      </c>
      <c r="D70" s="51">
        <f t="shared" si="2"/>
        <v>-84.25</v>
      </c>
      <c r="E70" s="36">
        <f t="shared" si="3"/>
        <v>66.62127128485128</v>
      </c>
      <c r="F70" s="57">
        <f>[1]!vspline(D70,$C$40:$F$42,4)</f>
        <v>2.005612940096051</v>
      </c>
    </row>
    <row r="71" spans="2:6" ht="12.75">
      <c r="B71">
        <f t="shared" si="1"/>
        <v>23</v>
      </c>
      <c r="C71" s="56">
        <f t="shared" si="0"/>
        <v>64.92961445338102</v>
      </c>
      <c r="D71" s="51">
        <f t="shared" si="2"/>
        <v>-83.5</v>
      </c>
      <c r="E71" s="36">
        <f t="shared" si="3"/>
        <v>66.92301978981064</v>
      </c>
      <c r="F71" s="57">
        <f>[1]!vspline(D71,$C$40:$F$42,4)</f>
        <v>1.9934053364296247</v>
      </c>
    </row>
    <row r="72" spans="2:6" ht="12.75">
      <c r="B72">
        <f t="shared" si="1"/>
        <v>24</v>
      </c>
      <c r="C72" s="56">
        <f t="shared" si="0"/>
        <v>65.24347772119461</v>
      </c>
      <c r="D72" s="51">
        <f t="shared" si="2"/>
        <v>-82.75</v>
      </c>
      <c r="E72" s="36">
        <f t="shared" si="3"/>
        <v>67.22467186115321</v>
      </c>
      <c r="F72" s="57">
        <f>[1]!vspline(D72,$C$40:$F$42,4)</f>
        <v>1.9811941399586068</v>
      </c>
    </row>
    <row r="73" spans="2:6" ht="12.75">
      <c r="B73">
        <f t="shared" si="1"/>
        <v>25</v>
      </c>
      <c r="C73" s="56">
        <f t="shared" si="0"/>
        <v>65.55724876936421</v>
      </c>
      <c r="D73" s="51">
        <f t="shared" si="2"/>
        <v>-82</v>
      </c>
      <c r="E73" s="36">
        <f t="shared" si="3"/>
        <v>67.52622795673791</v>
      </c>
      <c r="F73" s="57">
        <f>[1]!vspline(D73,$C$40:$F$42,4)</f>
        <v>1.9689791873736981</v>
      </c>
    </row>
    <row r="74" spans="2:6" ht="12.75">
      <c r="B74">
        <f t="shared" si="1"/>
        <v>26</v>
      </c>
      <c r="C74" s="56">
        <f t="shared" si="0"/>
        <v>65.87092821588212</v>
      </c>
      <c r="D74" s="51">
        <f t="shared" si="2"/>
        <v>-81.25</v>
      </c>
      <c r="E74" s="36">
        <f t="shared" si="3"/>
        <v>67.82768853124772</v>
      </c>
      <c r="F74" s="57">
        <f>[1]!vspline(D74,$C$40:$F$42,4)</f>
        <v>1.9567603153655986</v>
      </c>
    </row>
    <row r="75" spans="2:6" ht="12.75">
      <c r="B75">
        <f t="shared" si="1"/>
        <v>27</v>
      </c>
      <c r="C75" s="56">
        <f t="shared" si="0"/>
        <v>66.18451667556471</v>
      </c>
      <c r="D75" s="51">
        <f t="shared" si="2"/>
        <v>-80.5</v>
      </c>
      <c r="E75" s="36">
        <f t="shared" si="3"/>
        <v>68.12905403618971</v>
      </c>
      <c r="F75" s="57">
        <f>[1]!vspline(D75,$C$40:$F$42,4)</f>
        <v>1.944537360625009</v>
      </c>
    </row>
    <row r="76" spans="2:6" ht="12.75">
      <c r="B76">
        <f t="shared" si="1"/>
        <v>28</v>
      </c>
      <c r="C76" s="56">
        <f t="shared" si="0"/>
        <v>66.49801476005251</v>
      </c>
      <c r="D76" s="51">
        <f t="shared" si="2"/>
        <v>-79.75</v>
      </c>
      <c r="E76" s="36">
        <f t="shared" si="3"/>
        <v>68.43032491989514</v>
      </c>
      <c r="F76" s="57">
        <f>[1]!vspline(D76,$C$40:$F$42,4)</f>
        <v>1.9323101598426295</v>
      </c>
    </row>
    <row r="77" spans="2:6" ht="12.75">
      <c r="B77">
        <f t="shared" si="1"/>
        <v>29</v>
      </c>
      <c r="C77" s="56">
        <f t="shared" si="0"/>
        <v>66.81142307781012</v>
      </c>
      <c r="D77" s="51">
        <f t="shared" si="2"/>
        <v>-79</v>
      </c>
      <c r="E77" s="36">
        <f t="shared" si="3"/>
        <v>68.73150162751928</v>
      </c>
      <c r="F77" s="57">
        <f>[1]!vspline(D77,$C$40:$F$42,4)</f>
        <v>1.9200785497091606</v>
      </c>
    </row>
    <row r="78" spans="2:6" ht="12.75">
      <c r="B78">
        <f t="shared" si="1"/>
        <v>30</v>
      </c>
      <c r="C78" s="56">
        <f t="shared" si="0"/>
        <v>67.12474223412623</v>
      </c>
      <c r="D78" s="51">
        <f t="shared" si="2"/>
        <v>-78.25</v>
      </c>
      <c r="E78" s="36">
        <f t="shared" si="3"/>
        <v>69.03258460104153</v>
      </c>
      <c r="F78" s="57">
        <f>[1]!vspline(D78,$C$40:$F$42,4)</f>
        <v>1.9078423669153026</v>
      </c>
    </row>
    <row r="79" spans="2:6" ht="12.75">
      <c r="B79">
        <f t="shared" si="1"/>
        <v>31</v>
      </c>
      <c r="C79" s="56">
        <f t="shared" si="0"/>
        <v>67.43797283111367</v>
      </c>
      <c r="D79" s="51">
        <f t="shared" si="2"/>
        <v>-77.5</v>
      </c>
      <c r="E79" s="36">
        <f t="shared" si="3"/>
        <v>69.33357427926542</v>
      </c>
      <c r="F79" s="57">
        <f>[1]!vspline(D79,$C$40:$F$42,4)</f>
        <v>1.8956014481517558</v>
      </c>
    </row>
    <row r="80" spans="2:6" ht="12.75">
      <c r="B80">
        <f t="shared" si="1"/>
        <v>32</v>
      </c>
      <c r="C80" s="56">
        <f t="shared" si="0"/>
        <v>67.75111546770928</v>
      </c>
      <c r="D80" s="51">
        <f t="shared" si="2"/>
        <v>-76.75</v>
      </c>
      <c r="E80" s="36">
        <f t="shared" si="3"/>
        <v>69.6344710978185</v>
      </c>
      <c r="F80" s="57">
        <f>[1]!vspline(D80,$C$40:$F$42,4)</f>
        <v>1.883355630109221</v>
      </c>
    </row>
    <row r="81" spans="2:6" ht="12.75">
      <c r="B81">
        <f t="shared" si="1"/>
        <v>33</v>
      </c>
      <c r="C81" s="56">
        <f t="shared" si="0"/>
        <v>68.06417073967411</v>
      </c>
      <c r="D81" s="51">
        <f t="shared" si="2"/>
        <v>-76</v>
      </c>
      <c r="E81" s="36">
        <f t="shared" si="3"/>
        <v>69.9352754891525</v>
      </c>
      <c r="F81" s="57">
        <f>[1]!vspline(D81,$C$40:$F$42,4)</f>
        <v>1.871104749478398</v>
      </c>
    </row>
    <row r="82" spans="2:6" ht="12.75">
      <c r="B82">
        <f t="shared" si="1"/>
        <v>34</v>
      </c>
      <c r="C82" s="56">
        <f t="shared" si="0"/>
        <v>68.37713923959325</v>
      </c>
      <c r="D82" s="51">
        <f t="shared" si="2"/>
        <v>-75.25</v>
      </c>
      <c r="E82" s="36">
        <f t="shared" si="3"/>
        <v>70.23598788254324</v>
      </c>
      <c r="F82" s="57">
        <f>[1]!vspline(D82,$C$40:$F$42,4)</f>
        <v>1.8588486429499878</v>
      </c>
    </row>
    <row r="83" spans="2:6" ht="12.75">
      <c r="B83">
        <f t="shared" si="1"/>
        <v>35</v>
      </c>
      <c r="C83" s="56">
        <f t="shared" si="0"/>
        <v>68.69002155687589</v>
      </c>
      <c r="D83" s="51">
        <f t="shared" si="2"/>
        <v>-74.5</v>
      </c>
      <c r="E83" s="36">
        <f t="shared" si="3"/>
        <v>70.53660870409058</v>
      </c>
      <c r="F83" s="57">
        <f>[1]!vspline(D83,$C$40:$F$42,4)</f>
        <v>1.8465871472146902</v>
      </c>
    </row>
    <row r="84" spans="2:6" ht="12.75">
      <c r="B84">
        <f t="shared" si="1"/>
        <v>36</v>
      </c>
      <c r="C84" s="56">
        <f t="shared" si="0"/>
        <v>69.00281827775538</v>
      </c>
      <c r="D84" s="51">
        <f t="shared" si="2"/>
        <v>-73.75</v>
      </c>
      <c r="E84" s="36">
        <f t="shared" si="3"/>
        <v>70.83713837671858</v>
      </c>
      <c r="F84" s="57">
        <f>[1]!vspline(D84,$C$40:$F$42,4)</f>
        <v>1.834320098963206</v>
      </c>
    </row>
    <row r="85" spans="2:6" ht="12.75">
      <c r="B85">
        <f t="shared" si="1"/>
        <v>37</v>
      </c>
      <c r="C85" s="56">
        <f t="shared" si="0"/>
        <v>69.31552998528907</v>
      </c>
      <c r="D85" s="51">
        <f t="shared" si="2"/>
        <v>-73</v>
      </c>
      <c r="E85" s="36">
        <f t="shared" si="3"/>
        <v>71.13757732017531</v>
      </c>
      <c r="F85" s="57">
        <f>[1]!vspline(D85,$C$40:$F$42,4)</f>
        <v>1.8220473348862356</v>
      </c>
    </row>
    <row r="86" spans="2:6" ht="12.75">
      <c r="B86">
        <f t="shared" si="1"/>
        <v>38</v>
      </c>
      <c r="C86" s="56">
        <f t="shared" si="0"/>
        <v>69.62815725935846</v>
      </c>
      <c r="D86" s="51">
        <f t="shared" si="2"/>
        <v>-72.25</v>
      </c>
      <c r="E86" s="36">
        <f t="shared" si="3"/>
        <v>71.43792595103294</v>
      </c>
      <c r="F86" s="57">
        <f>[1]!vspline(D86,$C$40:$F$42,4)</f>
        <v>1.809768691674479</v>
      </c>
    </row>
    <row r="87" spans="2:6" ht="12.75">
      <c r="B87">
        <f t="shared" si="1"/>
        <v>39</v>
      </c>
      <c r="C87" s="56">
        <f t="shared" si="0"/>
        <v>69.9407006766692</v>
      </c>
      <c r="D87" s="51">
        <f t="shared" si="2"/>
        <v>-71.5</v>
      </c>
      <c r="E87" s="36">
        <f t="shared" si="3"/>
        <v>71.73818468268783</v>
      </c>
      <c r="F87" s="57">
        <f>[1]!vspline(D87,$C$40:$F$42,4)</f>
        <v>1.7974840060186372</v>
      </c>
    </row>
    <row r="88" spans="2:6" ht="12.75">
      <c r="B88">
        <f t="shared" si="1"/>
        <v>40</v>
      </c>
      <c r="C88" s="56">
        <f t="shared" si="0"/>
        <v>70.25316081075093</v>
      </c>
      <c r="D88" s="51">
        <f t="shared" si="2"/>
        <v>-70.75</v>
      </c>
      <c r="E88" s="36">
        <f t="shared" si="3"/>
        <v>72.03835392536034</v>
      </c>
      <c r="F88" s="57">
        <f>[1]!vspline(D88,$C$40:$F$42,4)</f>
        <v>1.78519311460941</v>
      </c>
    </row>
    <row r="89" spans="2:6" ht="12.75">
      <c r="B89">
        <f t="shared" si="1"/>
        <v>41</v>
      </c>
      <c r="C89" s="56">
        <f t="shared" si="0"/>
        <v>70.5655382319575</v>
      </c>
      <c r="D89" s="51">
        <f t="shared" si="2"/>
        <v>-70</v>
      </c>
      <c r="E89" s="36">
        <f t="shared" si="3"/>
        <v>72.338434086095</v>
      </c>
      <c r="F89" s="57">
        <f>[1]!vspline(D89,$C$40:$F$42,4)</f>
        <v>1.7728958541374982</v>
      </c>
    </row>
    <row r="90" spans="2:6" ht="12.75">
      <c r="B90">
        <f t="shared" si="1"/>
        <v>42</v>
      </c>
      <c r="C90" s="56">
        <f t="shared" si="0"/>
        <v>70.87783350746679</v>
      </c>
      <c r="D90" s="51">
        <f t="shared" si="2"/>
        <v>-69.25</v>
      </c>
      <c r="E90" s="36">
        <f t="shared" si="3"/>
        <v>72.6384255687604</v>
      </c>
      <c r="F90" s="57">
        <f>[1]!vspline(D90,$C$40:$F$42,4)</f>
        <v>1.7605920612936017</v>
      </c>
    </row>
    <row r="91" spans="2:6" ht="12.75">
      <c r="B91">
        <f t="shared" si="1"/>
        <v>43</v>
      </c>
      <c r="C91" s="56">
        <f t="shared" si="0"/>
        <v>71.19004720128082</v>
      </c>
      <c r="D91" s="51">
        <f t="shared" si="2"/>
        <v>-68.5</v>
      </c>
      <c r="E91" s="36">
        <f t="shared" si="3"/>
        <v>72.93832877404924</v>
      </c>
      <c r="F91" s="57">
        <f>[1]!vspline(D91,$C$40:$F$42,4)</f>
        <v>1.7482815727684216</v>
      </c>
    </row>
    <row r="92" spans="2:6" ht="12.75">
      <c r="B92">
        <f t="shared" si="1"/>
        <v>44</v>
      </c>
      <c r="C92" s="56">
        <f t="shared" si="0"/>
        <v>71.50217987422565</v>
      </c>
      <c r="D92" s="51">
        <f t="shared" si="2"/>
        <v>-67.75</v>
      </c>
      <c r="E92" s="36">
        <f t="shared" si="3"/>
        <v>73.2381440994783</v>
      </c>
      <c r="F92" s="57">
        <f>[1]!vspline(D92,$C$40:$F$42,4)</f>
        <v>1.7359642252526577</v>
      </c>
    </row>
    <row r="93" spans="2:6" ht="12.75">
      <c r="B93">
        <f t="shared" si="1"/>
        <v>45</v>
      </c>
      <c r="C93" s="56">
        <f t="shared" si="0"/>
        <v>71.81423208395155</v>
      </c>
      <c r="D93" s="51">
        <f t="shared" si="2"/>
        <v>-67</v>
      </c>
      <c r="E93" s="36">
        <f t="shared" si="3"/>
        <v>73.53787193938857</v>
      </c>
      <c r="F93" s="57">
        <f>[1]!vspline(D93,$C$40:$F$42,4)</f>
        <v>1.7236398554370105</v>
      </c>
    </row>
    <row r="94" spans="2:6" ht="12.75">
      <c r="B94">
        <f t="shared" si="1"/>
        <v>46</v>
      </c>
      <c r="C94" s="56">
        <f t="shared" si="0"/>
        <v>72.12620438493278</v>
      </c>
      <c r="D94" s="51">
        <f t="shared" si="2"/>
        <v>-66.25</v>
      </c>
      <c r="E94" s="36">
        <f t="shared" si="3"/>
        <v>73.83751268494495</v>
      </c>
      <c r="F94" s="57">
        <f>[1]!vspline(D94,$C$40:$F$42,4)</f>
        <v>1.7113083000121807</v>
      </c>
    </row>
    <row r="95" spans="2:6" ht="12.75">
      <c r="B95">
        <f t="shared" si="1"/>
        <v>47</v>
      </c>
      <c r="C95" s="56">
        <f t="shared" si="0"/>
        <v>72.43809732846775</v>
      </c>
      <c r="D95" s="51">
        <f t="shared" si="2"/>
        <v>-65.5</v>
      </c>
      <c r="E95" s="36">
        <f t="shared" si="3"/>
        <v>74.13706672413662</v>
      </c>
      <c r="F95" s="57">
        <f>[1]!vspline(D95,$C$40:$F$42,4)</f>
        <v>1.6989693956688683</v>
      </c>
    </row>
    <row r="96" spans="2:6" ht="12.75">
      <c r="B96">
        <f t="shared" si="1"/>
        <v>48</v>
      </c>
      <c r="C96" s="56">
        <f t="shared" si="0"/>
        <v>72.74991146267894</v>
      </c>
      <c r="D96" s="51">
        <f t="shared" si="2"/>
        <v>-64.75</v>
      </c>
      <c r="E96" s="36">
        <f t="shared" si="3"/>
        <v>74.43653444177671</v>
      </c>
      <c r="F96" s="57">
        <f>[1]!vspline(D96,$C$40:$F$42,4)</f>
        <v>1.686622979097774</v>
      </c>
    </row>
    <row r="97" spans="2:6" ht="12.75">
      <c r="B97">
        <f t="shared" si="1"/>
        <v>49</v>
      </c>
      <c r="C97" s="56">
        <f t="shared" si="0"/>
        <v>73.06164733251299</v>
      </c>
      <c r="D97" s="51">
        <f t="shared" si="2"/>
        <v>-64</v>
      </c>
      <c r="E97" s="36">
        <f t="shared" si="3"/>
        <v>74.73591621950258</v>
      </c>
      <c r="F97" s="57">
        <f>[1]!vspline(D97,$C$40:$F$42,4)</f>
        <v>1.674268886989598</v>
      </c>
    </row>
    <row r="98" spans="2:6" ht="12.75">
      <c r="B98">
        <f t="shared" si="1"/>
        <v>50</v>
      </c>
      <c r="C98" s="56">
        <f t="shared" si="0"/>
        <v>73.3733054797406</v>
      </c>
      <c r="D98" s="51">
        <f t="shared" si="2"/>
        <v>-63.25</v>
      </c>
      <c r="E98" s="36">
        <f t="shared" si="3"/>
        <v>75.03521243577563</v>
      </c>
      <c r="F98" s="57">
        <f>[1]!vspline(D98,$C$40:$F$42,4)</f>
        <v>1.6619069560350408</v>
      </c>
    </row>
    <row r="99" spans="2:6" ht="12.75">
      <c r="B99">
        <f t="shared" si="1"/>
        <v>51</v>
      </c>
      <c r="C99" s="56">
        <f t="shared" si="0"/>
        <v>73.68488644295654</v>
      </c>
      <c r="D99" s="51">
        <f t="shared" si="2"/>
        <v>-62.5</v>
      </c>
      <c r="E99" s="36">
        <f t="shared" si="3"/>
        <v>75.33442346588134</v>
      </c>
      <c r="F99" s="57">
        <f>[1]!vspline(D99,$C$40:$F$42,4)</f>
        <v>1.6495370229248028</v>
      </c>
    </row>
    <row r="100" spans="2:6" ht="12.75">
      <c r="B100">
        <f t="shared" si="1"/>
        <v>52</v>
      </c>
      <c r="C100" s="56">
        <f t="shared" si="0"/>
        <v>73.99639075757976</v>
      </c>
      <c r="D100" s="51">
        <f t="shared" si="2"/>
        <v>-61.75</v>
      </c>
      <c r="E100" s="36">
        <f t="shared" si="3"/>
        <v>75.63354968192934</v>
      </c>
      <c r="F100" s="57">
        <f>[1]!vspline(D100,$C$40:$F$42,4)</f>
        <v>1.6371589243495843</v>
      </c>
    </row>
    <row r="101" spans="2:6" ht="12.75">
      <c r="B101">
        <f t="shared" si="1"/>
        <v>53</v>
      </c>
      <c r="C101" s="56">
        <f t="shared" si="0"/>
        <v>74.30781895585322</v>
      </c>
      <c r="D101" s="51">
        <f t="shared" si="2"/>
        <v>-61</v>
      </c>
      <c r="E101" s="36">
        <f t="shared" si="3"/>
        <v>75.9325914528533</v>
      </c>
      <c r="F101" s="57">
        <f>[1]!vspline(D101,$C$40:$F$42,4)</f>
        <v>1.6247724970000856</v>
      </c>
    </row>
    <row r="102" spans="2:6" ht="12.75">
      <c r="B102">
        <f t="shared" si="1"/>
        <v>54</v>
      </c>
      <c r="C102" s="56">
        <f t="shared" si="0"/>
        <v>74.61917156684406</v>
      </c>
      <c r="D102" s="51">
        <f t="shared" si="2"/>
        <v>-60.25</v>
      </c>
      <c r="E102" s="36">
        <f t="shared" si="3"/>
        <v>76.23154914441106</v>
      </c>
      <c r="F102" s="57">
        <f>[1]!vspline(D102,$C$40:$F$42,4)</f>
        <v>1.6123775775670073</v>
      </c>
    </row>
    <row r="103" spans="2:6" ht="12.75">
      <c r="B103">
        <f t="shared" si="1"/>
        <v>55</v>
      </c>
      <c r="C103" s="56">
        <f t="shared" si="0"/>
        <v>74.93044911644346</v>
      </c>
      <c r="D103" s="51">
        <f t="shared" si="2"/>
        <v>-59.5</v>
      </c>
      <c r="E103" s="36">
        <f t="shared" si="3"/>
        <v>76.5304231191845</v>
      </c>
      <c r="F103" s="57">
        <f>[1]!vspline(D103,$C$40:$F$42,4)</f>
        <v>1.5999740027410496</v>
      </c>
    </row>
    <row r="104" spans="2:6" ht="12.75">
      <c r="B104">
        <f t="shared" si="1"/>
        <v>56</v>
      </c>
      <c r="C104" s="56">
        <f t="shared" si="0"/>
        <v>75.2416521273667</v>
      </c>
      <c r="D104" s="51">
        <f t="shared" si="2"/>
        <v>-58.75</v>
      </c>
      <c r="E104" s="36">
        <f t="shared" si="3"/>
        <v>76.82921373657962</v>
      </c>
      <c r="F104" s="57">
        <f>[1]!vspline(D104,$C$40:$F$42,4)</f>
        <v>1.5875616092129132</v>
      </c>
    </row>
    <row r="105" spans="2:6" ht="12.75">
      <c r="B105">
        <f t="shared" si="1"/>
        <v>57</v>
      </c>
      <c r="C105" s="56">
        <f t="shared" si="0"/>
        <v>75.55278111915325</v>
      </c>
      <c r="D105" s="51">
        <f t="shared" si="2"/>
        <v>-58</v>
      </c>
      <c r="E105" s="36">
        <f t="shared" si="3"/>
        <v>77.12792135282655</v>
      </c>
      <c r="F105" s="57">
        <f>[1]!vspline(D105,$C$40:$F$42,4)</f>
        <v>1.575140233673298</v>
      </c>
    </row>
    <row r="106" spans="2:6" ht="12.75">
      <c r="B106">
        <f t="shared" si="1"/>
        <v>58</v>
      </c>
      <c r="C106" s="56">
        <f t="shared" si="0"/>
        <v>75.86383660816657</v>
      </c>
      <c r="D106" s="51">
        <f t="shared" si="2"/>
        <v>-57.25</v>
      </c>
      <c r="E106" s="36">
        <f t="shared" si="3"/>
        <v>77.42654632097947</v>
      </c>
      <c r="F106" s="57">
        <f>[1]!vspline(D106,$C$40:$F$42,4)</f>
        <v>1.562709712812905</v>
      </c>
    </row>
    <row r="107" spans="2:6" ht="12.75">
      <c r="B107">
        <f t="shared" si="1"/>
        <v>59</v>
      </c>
      <c r="C107" s="56">
        <f t="shared" si="0"/>
        <v>76.17481910759427</v>
      </c>
      <c r="D107" s="51">
        <f t="shared" si="2"/>
        <v>-56.5</v>
      </c>
      <c r="E107" s="36">
        <f t="shared" si="3"/>
        <v>77.7250889909167</v>
      </c>
      <c r="F107" s="57">
        <f>[1]!vspline(D107,$C$40:$F$42,4)</f>
        <v>1.550269883322434</v>
      </c>
    </row>
    <row r="108" spans="2:6" ht="12.75">
      <c r="B108">
        <f t="shared" si="1"/>
        <v>60</v>
      </c>
      <c r="C108" s="56">
        <f t="shared" si="0"/>
        <v>76.48572912744807</v>
      </c>
      <c r="D108" s="51">
        <f t="shared" si="2"/>
        <v>-55.75</v>
      </c>
      <c r="E108" s="36">
        <f t="shared" si="3"/>
        <v>78.02354970934066</v>
      </c>
      <c r="F108" s="57">
        <f>[1]!vspline(D108,$C$40:$F$42,4)</f>
        <v>1.5378205818925859</v>
      </c>
    </row>
    <row r="109" spans="2:6" ht="12.75">
      <c r="B109">
        <f t="shared" si="1"/>
        <v>61</v>
      </c>
      <c r="C109" s="56">
        <f t="shared" si="0"/>
        <v>76.79656717456375</v>
      </c>
      <c r="D109" s="51">
        <f t="shared" si="2"/>
        <v>-55</v>
      </c>
      <c r="E109" s="36">
        <f t="shared" si="3"/>
        <v>78.32192881977781</v>
      </c>
      <c r="F109" s="57">
        <f>[1]!vspline(D109,$C$40:$F$42,4)</f>
        <v>1.5253616452140606</v>
      </c>
    </row>
    <row r="110" spans="2:6" ht="12.75">
      <c r="B110">
        <f t="shared" si="1"/>
        <v>62</v>
      </c>
      <c r="C110" s="56">
        <f t="shared" si="0"/>
        <v>77.10733375260124</v>
      </c>
      <c r="D110" s="51">
        <f t="shared" si="2"/>
        <v>-54.25</v>
      </c>
      <c r="E110" s="36">
        <f t="shared" si="3"/>
        <v>78.62022666257879</v>
      </c>
      <c r="F110" s="57">
        <f>[1]!vspline(D110,$C$40:$F$42,4)</f>
        <v>1.5128929099775588</v>
      </c>
    </row>
    <row r="111" spans="2:6" ht="12.75">
      <c r="B111">
        <f t="shared" si="1"/>
        <v>63</v>
      </c>
      <c r="C111" s="56">
        <f t="shared" si="0"/>
        <v>77.41802936204452</v>
      </c>
      <c r="D111" s="51">
        <f t="shared" si="2"/>
        <v>-53.5</v>
      </c>
      <c r="E111" s="36">
        <f t="shared" si="3"/>
        <v>78.9184435749183</v>
      </c>
      <c r="F111" s="57">
        <f>[1]!vspline(D111,$C$40:$F$42,4)</f>
        <v>1.500414212873781</v>
      </c>
    </row>
    <row r="112" spans="2:6" ht="12.75">
      <c r="B112">
        <f t="shared" si="1"/>
        <v>64</v>
      </c>
      <c r="C112" s="56">
        <f t="shared" si="0"/>
        <v>77.7286545002017</v>
      </c>
      <c r="D112" s="51">
        <f t="shared" si="2"/>
        <v>-52.75</v>
      </c>
      <c r="E112" s="36">
        <f t="shared" si="3"/>
        <v>79.21657989079513</v>
      </c>
      <c r="F112" s="57">
        <f>[1]!vspline(D112,$C$40:$F$42,4)</f>
        <v>1.4879253905934273</v>
      </c>
    </row>
    <row r="113" spans="2:6" ht="12.75">
      <c r="B113">
        <f t="shared" si="1"/>
        <v>65</v>
      </c>
      <c r="C113" s="56">
        <f aca="true" t="shared" si="4" ref="C113:C176">E113-F113</f>
        <v>78.03920966120499</v>
      </c>
      <c r="D113" s="51">
        <f t="shared" si="2"/>
        <v>-52</v>
      </c>
      <c r="E113" s="36">
        <f t="shared" si="3"/>
        <v>79.5146359410322</v>
      </c>
      <c r="F113" s="57">
        <f>[1]!vspline(D113,$C$40:$F$42,4)</f>
        <v>1.4754262798271982</v>
      </c>
    </row>
    <row r="114" spans="2:6" ht="12.75">
      <c r="B114">
        <f t="shared" si="1"/>
        <v>66</v>
      </c>
      <c r="C114" s="56">
        <f t="shared" si="4"/>
        <v>78.3496953360107</v>
      </c>
      <c r="D114" s="51">
        <f t="shared" si="2"/>
        <v>-51.25</v>
      </c>
      <c r="E114" s="36">
        <f t="shared" si="3"/>
        <v>79.8126120532765</v>
      </c>
      <c r="F114" s="57">
        <f>[1]!vspline(D114,$C$40:$F$42,4)</f>
        <v>1.462916717265794</v>
      </c>
    </row>
    <row r="115" spans="2:6" ht="12.75">
      <c r="B115">
        <f aca="true" t="shared" si="5" ref="B115:B178">B114+1</f>
        <v>67</v>
      </c>
      <c r="C115" s="56">
        <f t="shared" si="4"/>
        <v>78.66011201239924</v>
      </c>
      <c r="D115" s="51">
        <f aca="true" t="shared" si="6" ref="D115:D178">IF(D114+$D$44&gt;$C$42,D114,D114+$D$44)</f>
        <v>-50.5</v>
      </c>
      <c r="E115" s="36">
        <f t="shared" si="3"/>
        <v>80.11050855199916</v>
      </c>
      <c r="F115" s="57">
        <f>[1]!vspline(D115,$C$40:$F$42,4)</f>
        <v>1.4503965395999152</v>
      </c>
    </row>
    <row r="116" spans="2:6" ht="12.75">
      <c r="B116">
        <f t="shared" si="5"/>
        <v>68</v>
      </c>
      <c r="C116" s="56">
        <f t="shared" si="4"/>
        <v>78.97046017497509</v>
      </c>
      <c r="D116" s="51">
        <f t="shared" si="6"/>
        <v>-49.75</v>
      </c>
      <c r="E116" s="36">
        <f aca="true" t="shared" si="7" ref="E116:E179">IF(D116&gt;=0,$D$28*(1+$D$32*D116+$D$33*D116^2-100*$D$35*D116^3+$D$35*D116^4),$D$28*(1+$D$32*D116+$D$33*D116^2-100*$D$34*D116^3+$D$34*D116^4))</f>
        <v>80.40832575849535</v>
      </c>
      <c r="F116" s="57">
        <f>[1]!vspline(D116,$C$40:$F$42,4)</f>
        <v>1.4378655835202623</v>
      </c>
    </row>
    <row r="117" spans="2:6" ht="12.75">
      <c r="B117">
        <f t="shared" si="5"/>
        <v>69</v>
      </c>
      <c r="C117" s="56">
        <f t="shared" si="4"/>
        <v>79.2807403051669</v>
      </c>
      <c r="D117" s="51">
        <f t="shared" si="6"/>
        <v>-49</v>
      </c>
      <c r="E117" s="36">
        <f t="shared" si="7"/>
        <v>80.70606399088443</v>
      </c>
      <c r="F117" s="57">
        <f>[1]!vspline(D117,$C$40:$F$42,4)</f>
        <v>1.4253236857175355</v>
      </c>
    </row>
    <row r="118" spans="2:6" ht="12.75">
      <c r="B118">
        <f t="shared" si="5"/>
        <v>70</v>
      </c>
      <c r="C118" s="56">
        <f t="shared" si="4"/>
        <v>79.59095288122731</v>
      </c>
      <c r="D118" s="51">
        <f t="shared" si="6"/>
        <v>-48.25</v>
      </c>
      <c r="E118" s="36">
        <f t="shared" si="7"/>
        <v>81.00372356410975</v>
      </c>
      <c r="F118" s="57">
        <f>[1]!vspline(D118,$C$40:$F$42,4)</f>
        <v>1.4127706828824353</v>
      </c>
    </row>
    <row r="119" spans="2:6" ht="12.75">
      <c r="B119">
        <f t="shared" si="5"/>
        <v>71</v>
      </c>
      <c r="C119" s="56">
        <f t="shared" si="4"/>
        <v>79.90109837823317</v>
      </c>
      <c r="D119" s="51">
        <f t="shared" si="6"/>
        <v>-47.5</v>
      </c>
      <c r="E119" s="36">
        <f t="shared" si="7"/>
        <v>81.30130478993884</v>
      </c>
      <c r="F119" s="57">
        <f>[1]!vspline(D119,$C$40:$F$42,4)</f>
        <v>1.4002064117056623</v>
      </c>
    </row>
    <row r="120" spans="2:6" ht="12.75">
      <c r="B120">
        <f t="shared" si="5"/>
        <v>72</v>
      </c>
      <c r="C120" s="56">
        <f t="shared" si="4"/>
        <v>80.2111772680854</v>
      </c>
      <c r="D120" s="51">
        <f t="shared" si="6"/>
        <v>-46.75</v>
      </c>
      <c r="E120" s="36">
        <f t="shared" si="7"/>
        <v>81.59880797696331</v>
      </c>
      <c r="F120" s="57">
        <f>[1]!vspline(D120,$C$40:$F$42,4)</f>
        <v>1.3876307088779163</v>
      </c>
    </row>
    <row r="121" spans="2:6" ht="12.75">
      <c r="B121">
        <f t="shared" si="5"/>
        <v>73</v>
      </c>
      <c r="C121" s="56">
        <f t="shared" si="4"/>
        <v>80.52119001950896</v>
      </c>
      <c r="D121" s="51">
        <f t="shared" si="6"/>
        <v>-46</v>
      </c>
      <c r="E121" s="36">
        <f t="shared" si="7"/>
        <v>81.89623343059887</v>
      </c>
      <c r="F121" s="57">
        <f>[1]!vspline(D121,$C$40:$F$42,4)</f>
        <v>1.3750434110898981</v>
      </c>
    </row>
    <row r="122" spans="2:6" ht="12.75">
      <c r="B122">
        <f t="shared" si="5"/>
        <v>74</v>
      </c>
      <c r="C122" s="56">
        <f t="shared" si="4"/>
        <v>80.83113709805299</v>
      </c>
      <c r="D122" s="51">
        <f t="shared" si="6"/>
        <v>-45.25</v>
      </c>
      <c r="E122" s="36">
        <f t="shared" si="7"/>
        <v>82.1935814530853</v>
      </c>
      <c r="F122" s="57">
        <f>[1]!vspline(D122,$C$40:$F$42,4)</f>
        <v>1.3624443550323082</v>
      </c>
    </row>
    <row r="123" spans="2:6" ht="12.75">
      <c r="B123">
        <f t="shared" si="5"/>
        <v>75</v>
      </c>
      <c r="C123" s="56">
        <f t="shared" si="4"/>
        <v>81.14101896609068</v>
      </c>
      <c r="D123" s="51">
        <f t="shared" si="6"/>
        <v>-44.5</v>
      </c>
      <c r="E123" s="36">
        <f t="shared" si="7"/>
        <v>82.49085234348654</v>
      </c>
      <c r="F123" s="57">
        <f>[1]!vspline(D123,$C$40:$F$42,4)</f>
        <v>1.3498333773958466</v>
      </c>
    </row>
    <row r="124" spans="2:6" ht="12.75">
      <c r="B124">
        <f t="shared" si="5"/>
        <v>76</v>
      </c>
      <c r="C124" s="56">
        <f t="shared" si="4"/>
        <v>81.45083608281936</v>
      </c>
      <c r="D124" s="51">
        <f t="shared" si="6"/>
        <v>-43.75</v>
      </c>
      <c r="E124" s="36">
        <f t="shared" si="7"/>
        <v>82.78804639769058</v>
      </c>
      <c r="F124" s="57">
        <f>[1]!vspline(D124,$C$40:$F$42,4)</f>
        <v>1.337210314871214</v>
      </c>
    </row>
    <row r="125" spans="2:6" ht="12.75">
      <c r="B125">
        <f t="shared" si="5"/>
        <v>77</v>
      </c>
      <c r="C125" s="56">
        <f t="shared" si="4"/>
        <v>81.76058890426042</v>
      </c>
      <c r="D125" s="51">
        <f t="shared" si="6"/>
        <v>-43</v>
      </c>
      <c r="E125" s="36">
        <f t="shared" si="7"/>
        <v>83.08516390840953</v>
      </c>
      <c r="F125" s="57">
        <f>[1]!vspline(D125,$C$40:$F$42,4)</f>
        <v>1.3245750041491107</v>
      </c>
    </row>
    <row r="126" spans="2:6" ht="12.75">
      <c r="B126">
        <f t="shared" si="5"/>
        <v>78</v>
      </c>
      <c r="C126" s="56">
        <f t="shared" si="4"/>
        <v>82.07027788325935</v>
      </c>
      <c r="D126" s="51">
        <f t="shared" si="6"/>
        <v>-42.25</v>
      </c>
      <c r="E126" s="36">
        <f t="shared" si="7"/>
        <v>83.38220516517958</v>
      </c>
      <c r="F126" s="57">
        <f>[1]!vspline(D126,$C$40:$F$42,4)</f>
        <v>1.311927281920237</v>
      </c>
    </row>
    <row r="127" spans="2:6" ht="12.75">
      <c r="B127">
        <f t="shared" si="5"/>
        <v>79</v>
      </c>
      <c r="C127" s="56">
        <f t="shared" si="4"/>
        <v>82.37990346948577</v>
      </c>
      <c r="D127" s="51">
        <f t="shared" si="6"/>
        <v>-41.5</v>
      </c>
      <c r="E127" s="36">
        <f t="shared" si="7"/>
        <v>83.67917045436106</v>
      </c>
      <c r="F127" s="57">
        <f>[1]!vspline(D127,$C$40:$F$42,4)</f>
        <v>1.2992669848752936</v>
      </c>
    </row>
    <row r="128" spans="2:6" ht="12.75">
      <c r="B128">
        <f t="shared" si="5"/>
        <v>80</v>
      </c>
      <c r="C128" s="56">
        <f t="shared" si="4"/>
        <v>82.68946610943338</v>
      </c>
      <c r="D128" s="51">
        <f t="shared" si="6"/>
        <v>-40.75</v>
      </c>
      <c r="E128" s="36">
        <f t="shared" si="7"/>
        <v>83.97606005913836</v>
      </c>
      <c r="F128" s="57">
        <f>[1]!vspline(D128,$C$40:$F$42,4)</f>
        <v>1.2865939497049803</v>
      </c>
    </row>
    <row r="129" spans="2:6" ht="12.75">
      <c r="B129">
        <f t="shared" si="5"/>
        <v>81</v>
      </c>
      <c r="C129" s="56">
        <f t="shared" si="4"/>
        <v>82.99896624642</v>
      </c>
      <c r="D129" s="51">
        <f t="shared" si="6"/>
        <v>-40</v>
      </c>
      <c r="E129" s="36">
        <f t="shared" si="7"/>
        <v>84.27287425952</v>
      </c>
      <c r="F129" s="57">
        <f>[1]!vspline(D129,$C$40:$F$42,4)</f>
        <v>1.2739080130999982</v>
      </c>
    </row>
    <row r="130" spans="2:6" ht="12.75">
      <c r="B130">
        <f t="shared" si="5"/>
        <v>82</v>
      </c>
      <c r="C130" s="56">
        <f t="shared" si="4"/>
        <v>83.30840432058753</v>
      </c>
      <c r="D130" s="51">
        <f t="shared" si="6"/>
        <v>-39.25</v>
      </c>
      <c r="E130" s="36">
        <f t="shared" si="7"/>
        <v>84.56961333233858</v>
      </c>
      <c r="F130" s="57">
        <f>[1]!vspline(D130,$C$40:$F$42,4)</f>
        <v>1.2612090117510473</v>
      </c>
    </row>
    <row r="131" spans="2:6" ht="12.75">
      <c r="B131">
        <f t="shared" si="5"/>
        <v>83</v>
      </c>
      <c r="C131" s="56">
        <f t="shared" si="4"/>
        <v>83.61778076890198</v>
      </c>
      <c r="D131" s="51">
        <f t="shared" si="6"/>
        <v>-38.5</v>
      </c>
      <c r="E131" s="36">
        <f t="shared" si="7"/>
        <v>84.8662775512508</v>
      </c>
      <c r="F131" s="57">
        <f>[1]!vspline(D131,$C$40:$F$42,4)</f>
        <v>1.2484967823488278</v>
      </c>
    </row>
    <row r="132" spans="2:6" ht="12.75">
      <c r="B132">
        <f t="shared" si="5"/>
        <v>84</v>
      </c>
      <c r="C132" s="56">
        <f t="shared" si="4"/>
        <v>83.92709602515346</v>
      </c>
      <c r="D132" s="51">
        <f t="shared" si="6"/>
        <v>-37.75</v>
      </c>
      <c r="E132" s="36">
        <f t="shared" si="7"/>
        <v>85.1628671867375</v>
      </c>
      <c r="F132" s="57">
        <f>[1]!vspline(D132,$C$40:$F$42,4)</f>
        <v>1.2357711615840405</v>
      </c>
    </row>
    <row r="133" spans="2:6" ht="12.75">
      <c r="B133">
        <f t="shared" si="5"/>
        <v>85</v>
      </c>
      <c r="C133" s="56">
        <f t="shared" si="4"/>
        <v>84.23635051995615</v>
      </c>
      <c r="D133" s="51">
        <f t="shared" si="6"/>
        <v>-37</v>
      </c>
      <c r="E133" s="36">
        <f t="shared" si="7"/>
        <v>85.45938250610354</v>
      </c>
      <c r="F133" s="57">
        <f>[1]!vspline(D133,$C$40:$F$42,4)</f>
        <v>1.2230319861473857</v>
      </c>
    </row>
    <row r="134" spans="2:6" ht="12.75">
      <c r="B134">
        <f t="shared" si="5"/>
        <v>86</v>
      </c>
      <c r="C134" s="56">
        <f t="shared" si="4"/>
        <v>84.54554468074839</v>
      </c>
      <c r="D134" s="51">
        <f t="shared" si="6"/>
        <v>-36.25</v>
      </c>
      <c r="E134" s="36">
        <f t="shared" si="7"/>
        <v>85.75582377347796</v>
      </c>
      <c r="F134" s="57">
        <f>[1]!vspline(D134,$C$40:$F$42,4)</f>
        <v>1.2102790927295637</v>
      </c>
    </row>
    <row r="135" spans="2:6" ht="12.75">
      <c r="B135">
        <f t="shared" si="5"/>
        <v>87</v>
      </c>
      <c r="C135" s="56">
        <f t="shared" si="4"/>
        <v>84.85467893179256</v>
      </c>
      <c r="D135" s="51">
        <f t="shared" si="6"/>
        <v>-35.5</v>
      </c>
      <c r="E135" s="36">
        <f t="shared" si="7"/>
        <v>86.05219124981384</v>
      </c>
      <c r="F135" s="57">
        <f>[1]!vspline(D135,$C$40:$F$42,4)</f>
        <v>1.1975123180212748</v>
      </c>
    </row>
    <row r="136" spans="2:6" ht="12.75">
      <c r="B136">
        <f t="shared" si="5"/>
        <v>88</v>
      </c>
      <c r="C136" s="56">
        <f t="shared" si="4"/>
        <v>85.16375369417523</v>
      </c>
      <c r="D136" s="51">
        <f t="shared" si="6"/>
        <v>-34.75</v>
      </c>
      <c r="E136" s="36">
        <f t="shared" si="7"/>
        <v>86.34848519288845</v>
      </c>
      <c r="F136" s="57">
        <f>[1]!vspline(D136,$C$40:$F$42,4)</f>
        <v>1.1847314987132196</v>
      </c>
    </row>
    <row r="137" spans="2:6" ht="12.75">
      <c r="B137">
        <f t="shared" si="5"/>
        <v>89</v>
      </c>
      <c r="C137" s="56">
        <f t="shared" si="4"/>
        <v>85.47276938580693</v>
      </c>
      <c r="D137" s="51">
        <f t="shared" si="6"/>
        <v>-34</v>
      </c>
      <c r="E137" s="36">
        <f t="shared" si="7"/>
        <v>86.64470585730302</v>
      </c>
      <c r="F137" s="57">
        <f>[1]!vspline(D137,$C$40:$F$42,4)</f>
        <v>1.1719364714960983</v>
      </c>
    </row>
    <row r="138" spans="2:6" ht="12.75">
      <c r="B138">
        <f t="shared" si="5"/>
        <v>90</v>
      </c>
      <c r="C138" s="56">
        <f t="shared" si="4"/>
        <v>85.78172642142239</v>
      </c>
      <c r="D138" s="51">
        <f t="shared" si="6"/>
        <v>-33.25</v>
      </c>
      <c r="E138" s="36">
        <f t="shared" si="7"/>
        <v>86.94085349448301</v>
      </c>
      <c r="F138" s="57">
        <f>[1]!vspline(D138,$C$40:$F$42,4)</f>
        <v>1.1591270730606114</v>
      </c>
    </row>
    <row r="139" spans="2:6" ht="12.75">
      <c r="B139">
        <f t="shared" si="5"/>
        <v>91</v>
      </c>
      <c r="C139" s="56">
        <f t="shared" si="4"/>
        <v>86.09062521258045</v>
      </c>
      <c r="D139" s="51">
        <f t="shared" si="6"/>
        <v>-32.5</v>
      </c>
      <c r="E139" s="36">
        <f t="shared" si="7"/>
        <v>87.23692835267791</v>
      </c>
      <c r="F139" s="57">
        <f>[1]!vspline(D139,$C$40:$F$42,4)</f>
        <v>1.146303140097459</v>
      </c>
    </row>
    <row r="140" spans="2:6" ht="12.75">
      <c r="B140">
        <f t="shared" si="5"/>
        <v>92</v>
      </c>
      <c r="C140" s="56">
        <f t="shared" si="4"/>
        <v>86.39946616766397</v>
      </c>
      <c r="D140" s="51">
        <f t="shared" si="6"/>
        <v>-31.75</v>
      </c>
      <c r="E140" s="36">
        <f t="shared" si="7"/>
        <v>87.53293067696131</v>
      </c>
      <c r="F140" s="57">
        <f>[1]!vspline(D140,$C$40:$F$42,4)</f>
        <v>1.133464509297342</v>
      </c>
    </row>
    <row r="141" spans="2:6" ht="12.75">
      <c r="B141">
        <f t="shared" si="5"/>
        <v>93</v>
      </c>
      <c r="C141" s="56">
        <f t="shared" si="4"/>
        <v>86.70824969188</v>
      </c>
      <c r="D141" s="51">
        <f t="shared" si="6"/>
        <v>-31</v>
      </c>
      <c r="E141" s="36">
        <f t="shared" si="7"/>
        <v>87.82886070923097</v>
      </c>
      <c r="F141" s="57">
        <f>[1]!vspline(D141,$C$40:$F$42,4)</f>
        <v>1.1206110173509607</v>
      </c>
    </row>
    <row r="142" spans="2:6" ht="12.75">
      <c r="B142">
        <f t="shared" si="5"/>
        <v>94</v>
      </c>
      <c r="C142" s="56">
        <f t="shared" si="4"/>
        <v>87.01697618725962</v>
      </c>
      <c r="D142" s="51">
        <f t="shared" si="6"/>
        <v>-30.25</v>
      </c>
      <c r="E142" s="36">
        <f t="shared" si="7"/>
        <v>88.12471868820863</v>
      </c>
      <c r="F142" s="57">
        <f>[1]!vspline(D142,$C$40:$F$42,4)</f>
        <v>1.1077425009490152</v>
      </c>
    </row>
    <row r="143" spans="2:6" ht="12.75">
      <c r="B143">
        <f t="shared" si="5"/>
        <v>95</v>
      </c>
      <c r="C143" s="56">
        <f t="shared" si="4"/>
        <v>87.32564605265806</v>
      </c>
      <c r="D143" s="51">
        <f t="shared" si="6"/>
        <v>-29.5</v>
      </c>
      <c r="E143" s="36">
        <f t="shared" si="7"/>
        <v>88.42050484944026</v>
      </c>
      <c r="F143" s="57">
        <f>[1]!vspline(D143,$C$40:$F$42,4)</f>
        <v>1.094858796782206</v>
      </c>
    </row>
    <row r="144" spans="2:6" ht="12.75">
      <c r="B144">
        <f t="shared" si="5"/>
        <v>96</v>
      </c>
      <c r="C144" s="56">
        <f t="shared" si="4"/>
        <v>87.63425968375459</v>
      </c>
      <c r="D144" s="51">
        <f t="shared" si="6"/>
        <v>-28.75</v>
      </c>
      <c r="E144" s="36">
        <f t="shared" si="7"/>
        <v>88.71621942529583</v>
      </c>
      <c r="F144" s="57">
        <f>[1]!vspline(D144,$C$40:$F$42,4)</f>
        <v>1.0819597415412336</v>
      </c>
    </row>
    <row r="145" spans="2:6" ht="12.75">
      <c r="B145">
        <f t="shared" si="5"/>
        <v>97</v>
      </c>
      <c r="C145" s="56">
        <f t="shared" si="4"/>
        <v>87.94281747305267</v>
      </c>
      <c r="D145" s="51">
        <f t="shared" si="6"/>
        <v>-28</v>
      </c>
      <c r="E145" s="36">
        <f t="shared" si="7"/>
        <v>89.01186264496947</v>
      </c>
      <c r="F145" s="57">
        <f>[1]!vspline(D145,$C$40:$F$42,4)</f>
        <v>1.0690451719167982</v>
      </c>
    </row>
    <row r="146" spans="2:6" ht="12.75">
      <c r="B146">
        <f t="shared" si="5"/>
        <v>98</v>
      </c>
      <c r="C146" s="56">
        <f t="shared" si="4"/>
        <v>88.25131980987979</v>
      </c>
      <c r="D146" s="51">
        <f t="shared" si="6"/>
        <v>-27.25</v>
      </c>
      <c r="E146" s="36">
        <f t="shared" si="7"/>
        <v>89.30743473447939</v>
      </c>
      <c r="F146" s="57">
        <f>[1]!vspline(D146,$C$40:$F$42,4)</f>
        <v>1.0561149245996004</v>
      </c>
    </row>
    <row r="147" spans="2:6" ht="12.75">
      <c r="B147">
        <f t="shared" si="5"/>
        <v>99</v>
      </c>
      <c r="C147" s="56">
        <f t="shared" si="4"/>
        <v>88.55976708038752</v>
      </c>
      <c r="D147" s="51">
        <f t="shared" si="6"/>
        <v>-26.5</v>
      </c>
      <c r="E147" s="36">
        <f t="shared" si="7"/>
        <v>89.60293591666786</v>
      </c>
      <c r="F147" s="57">
        <f>[1]!vspline(D147,$C$40:$F$42,4)</f>
        <v>1.0431688362803404</v>
      </c>
    </row>
    <row r="148" spans="2:6" ht="12.75">
      <c r="B148">
        <f t="shared" si="5"/>
        <v>100</v>
      </c>
      <c r="C148" s="56">
        <f t="shared" si="4"/>
        <v>88.86815966755164</v>
      </c>
      <c r="D148" s="51">
        <f t="shared" si="6"/>
        <v>-25.75</v>
      </c>
      <c r="E148" s="36">
        <f t="shared" si="7"/>
        <v>89.89836641120135</v>
      </c>
      <c r="F148" s="57">
        <f>[1]!vspline(D148,$C$40:$F$42,4)</f>
        <v>1.0302067436497186</v>
      </c>
    </row>
    <row r="149" spans="2:6" ht="12.75">
      <c r="B149">
        <f t="shared" si="5"/>
        <v>101</v>
      </c>
      <c r="C149" s="56">
        <f t="shared" si="4"/>
        <v>89.17649795117187</v>
      </c>
      <c r="D149" s="51">
        <f t="shared" si="6"/>
        <v>-25</v>
      </c>
      <c r="E149" s="36">
        <f t="shared" si="7"/>
        <v>90.19372643457031</v>
      </c>
      <c r="F149" s="57">
        <f>[1]!vspline(D149,$C$40:$F$42,4)</f>
        <v>1.0172284833984357</v>
      </c>
    </row>
    <row r="150" spans="2:6" ht="12.75">
      <c r="B150">
        <f t="shared" si="5"/>
        <v>102</v>
      </c>
      <c r="C150" s="56">
        <f t="shared" si="4"/>
        <v>89.48478230787221</v>
      </c>
      <c r="D150" s="51">
        <f t="shared" si="6"/>
        <v>-24.25</v>
      </c>
      <c r="E150" s="36">
        <f t="shared" si="7"/>
        <v>90.4890162000894</v>
      </c>
      <c r="F150" s="57">
        <f>[1]!vspline(D150,$C$40:$F$42,4)</f>
        <v>1.0042338922171918</v>
      </c>
    </row>
    <row r="151" spans="2:6" ht="12.75">
      <c r="B151">
        <f t="shared" si="5"/>
        <v>103</v>
      </c>
      <c r="C151" s="56">
        <f t="shared" si="4"/>
        <v>89.79301311110059</v>
      </c>
      <c r="D151" s="51">
        <f t="shared" si="6"/>
        <v>-23.5</v>
      </c>
      <c r="E151" s="36">
        <f t="shared" si="7"/>
        <v>90.78423591789728</v>
      </c>
      <c r="F151" s="57">
        <f>[1]!vspline(D151,$C$40:$F$42,4)</f>
        <v>0.9912228067966873</v>
      </c>
    </row>
    <row r="152" spans="2:6" ht="12.75">
      <c r="B152">
        <f t="shared" si="5"/>
        <v>104</v>
      </c>
      <c r="C152" s="56">
        <f t="shared" si="4"/>
        <v>90.10119073112918</v>
      </c>
      <c r="D152" s="51">
        <f t="shared" si="6"/>
        <v>-22.75</v>
      </c>
      <c r="E152" s="36">
        <f t="shared" si="7"/>
        <v>91.0793857949568</v>
      </c>
      <c r="F152" s="57">
        <f>[1]!vspline(D152,$C$40:$F$42,4)</f>
        <v>0.9781950638276227</v>
      </c>
    </row>
    <row r="153" spans="2:6" ht="12.75">
      <c r="B153">
        <f t="shared" si="5"/>
        <v>105</v>
      </c>
      <c r="C153" s="56">
        <f t="shared" si="4"/>
        <v>90.40931553505416</v>
      </c>
      <c r="D153" s="51">
        <f t="shared" si="6"/>
        <v>-22</v>
      </c>
      <c r="E153" s="36">
        <f t="shared" si="7"/>
        <v>91.37446603505487</v>
      </c>
      <c r="F153" s="57">
        <f>[1]!vspline(D153,$C$40:$F$42,4)</f>
        <v>0.9651505000006982</v>
      </c>
    </row>
    <row r="154" spans="2:6" ht="12.75">
      <c r="B154">
        <f t="shared" si="5"/>
        <v>106</v>
      </c>
      <c r="C154" s="56">
        <f t="shared" si="4"/>
        <v>90.71738788679585</v>
      </c>
      <c r="D154" s="51">
        <f t="shared" si="6"/>
        <v>-21.25</v>
      </c>
      <c r="E154" s="36">
        <f t="shared" si="7"/>
        <v>91.66947683880247</v>
      </c>
      <c r="F154" s="57">
        <f>[1]!vspline(D154,$C$40:$F$42,4)</f>
        <v>0.9520889520066145</v>
      </c>
    </row>
    <row r="155" spans="2:6" ht="12.75">
      <c r="B155">
        <f t="shared" si="5"/>
        <v>107</v>
      </c>
      <c r="C155" s="56">
        <f t="shared" si="4"/>
        <v>91.02540814709866</v>
      </c>
      <c r="D155" s="51">
        <f t="shared" si="6"/>
        <v>-20.5</v>
      </c>
      <c r="E155" s="36">
        <f t="shared" si="7"/>
        <v>91.96441840363472</v>
      </c>
      <c r="F155" s="57">
        <f>[1]!vspline(D155,$C$40:$F$42,4)</f>
        <v>0.9390102565360717</v>
      </c>
    </row>
    <row r="156" spans="2:6" ht="12.75">
      <c r="B156">
        <f t="shared" si="5"/>
        <v>108</v>
      </c>
      <c r="C156" s="56">
        <f t="shared" si="4"/>
        <v>91.33337667353109</v>
      </c>
      <c r="D156" s="51">
        <f t="shared" si="6"/>
        <v>-19.75</v>
      </c>
      <c r="E156" s="36">
        <f t="shared" si="7"/>
        <v>92.25929092381087</v>
      </c>
      <c r="F156" s="57">
        <f>[1]!vspline(D156,$C$40:$F$42,4)</f>
        <v>0.9259142502797704</v>
      </c>
    </row>
    <row r="157" spans="2:6" ht="12.75">
      <c r="B157">
        <f t="shared" si="5"/>
        <v>109</v>
      </c>
      <c r="C157" s="56">
        <f t="shared" si="4"/>
        <v>91.64129382048576</v>
      </c>
      <c r="D157" s="51">
        <f t="shared" si="6"/>
        <v>-19</v>
      </c>
      <c r="E157" s="36">
        <f t="shared" si="7"/>
        <v>92.55409459041417</v>
      </c>
      <c r="F157" s="57">
        <f>[1]!vspline(D157,$C$40:$F$42,4)</f>
        <v>0.9128007699284107</v>
      </c>
    </row>
    <row r="158" spans="2:6" ht="12.75">
      <c r="B158">
        <f t="shared" si="5"/>
        <v>110</v>
      </c>
      <c r="C158" s="56">
        <f t="shared" si="4"/>
        <v>91.94915993917935</v>
      </c>
      <c r="D158" s="51">
        <f t="shared" si="6"/>
        <v>-18.25</v>
      </c>
      <c r="E158" s="36">
        <f t="shared" si="7"/>
        <v>92.84882959135204</v>
      </c>
      <c r="F158" s="57">
        <f>[1]!vspline(D158,$C$40:$F$42,4)</f>
        <v>0.8996696521726933</v>
      </c>
    </row>
    <row r="159" spans="2:6" ht="12.75">
      <c r="B159">
        <f t="shared" si="5"/>
        <v>111</v>
      </c>
      <c r="C159" s="56">
        <f t="shared" si="4"/>
        <v>92.25697537765272</v>
      </c>
      <c r="D159" s="51">
        <f t="shared" si="6"/>
        <v>-17.5</v>
      </c>
      <c r="E159" s="36">
        <f t="shared" si="7"/>
        <v>93.14349611135604</v>
      </c>
      <c r="F159" s="57">
        <f>[1]!vspline(D159,$C$40:$F$42,4)</f>
        <v>0.8865207337033186</v>
      </c>
    </row>
    <row r="160" spans="2:6" ht="12.75">
      <c r="B160">
        <f t="shared" si="5"/>
        <v>112</v>
      </c>
      <c r="C160" s="56">
        <f t="shared" si="4"/>
        <v>92.56474048077074</v>
      </c>
      <c r="D160" s="51">
        <f t="shared" si="6"/>
        <v>-16.75</v>
      </c>
      <c r="E160" s="36">
        <f t="shared" si="7"/>
        <v>93.43809433198173</v>
      </c>
      <c r="F160" s="57">
        <f>[1]!vspline(D160,$C$40:$F$42,4)</f>
        <v>0.8733538512109867</v>
      </c>
    </row>
    <row r="161" spans="2:6" ht="12.75">
      <c r="B161">
        <f t="shared" si="5"/>
        <v>113</v>
      </c>
      <c r="C161" s="56">
        <f t="shared" si="4"/>
        <v>92.87245559022244</v>
      </c>
      <c r="D161" s="51">
        <f t="shared" si="6"/>
        <v>-16</v>
      </c>
      <c r="E161" s="36">
        <f t="shared" si="7"/>
        <v>93.73262443160884</v>
      </c>
      <c r="F161" s="57">
        <f>[1]!vspline(D161,$C$40:$F$42,4)</f>
        <v>0.8601688413863983</v>
      </c>
    </row>
    <row r="162" spans="2:6" ht="12.75">
      <c r="B162">
        <f t="shared" si="5"/>
        <v>114</v>
      </c>
      <c r="C162" s="56">
        <f t="shared" si="4"/>
        <v>93.18012104452092</v>
      </c>
      <c r="D162" s="51">
        <f t="shared" si="6"/>
        <v>-15.25</v>
      </c>
      <c r="E162" s="36">
        <f t="shared" si="7"/>
        <v>94.02708658544117</v>
      </c>
      <c r="F162" s="57">
        <f>[1]!vspline(D162,$C$40:$F$42,4)</f>
        <v>0.8469655409202536</v>
      </c>
    </row>
    <row r="163" spans="2:6" ht="12.75">
      <c r="B163">
        <f t="shared" si="5"/>
        <v>115</v>
      </c>
      <c r="C163" s="56">
        <f t="shared" si="4"/>
        <v>93.48773717900339</v>
      </c>
      <c r="D163" s="51">
        <f t="shared" si="6"/>
        <v>-14.5</v>
      </c>
      <c r="E163" s="36">
        <f t="shared" si="7"/>
        <v>94.32148096550664</v>
      </c>
      <c r="F163" s="57">
        <f>[1]!vspline(D163,$C$40:$F$42,4)</f>
        <v>0.833743786503253</v>
      </c>
    </row>
    <row r="164" spans="2:6" ht="12.75">
      <c r="B164">
        <f t="shared" si="5"/>
        <v>116</v>
      </c>
      <c r="C164" s="56">
        <f t="shared" si="4"/>
        <v>93.79530432583117</v>
      </c>
      <c r="D164" s="51">
        <f t="shared" si="6"/>
        <v>-13.75</v>
      </c>
      <c r="E164" s="36">
        <f t="shared" si="7"/>
        <v>94.61580774065726</v>
      </c>
      <c r="F164" s="57">
        <f>[1]!vspline(D164,$C$40:$F$42,4)</f>
        <v>0.8205034148260969</v>
      </c>
    </row>
    <row r="165" spans="2:6" ht="12.75">
      <c r="B165">
        <f t="shared" si="5"/>
        <v>117</v>
      </c>
      <c r="C165" s="56">
        <f t="shared" si="4"/>
        <v>94.10282281398965</v>
      </c>
      <c r="D165" s="51">
        <f t="shared" si="6"/>
        <v>-13</v>
      </c>
      <c r="E165" s="36">
        <f t="shared" si="7"/>
        <v>94.91006707656913</v>
      </c>
      <c r="F165" s="57">
        <f>[1]!vspline(D165,$C$40:$F$42,4)</f>
        <v>0.8072442625794858</v>
      </c>
    </row>
    <row r="166" spans="2:6" ht="12.75">
      <c r="B166">
        <f t="shared" si="5"/>
        <v>118</v>
      </c>
      <c r="C166" s="56">
        <f t="shared" si="4"/>
        <v>94.41029296928838</v>
      </c>
      <c r="D166" s="51">
        <f t="shared" si="6"/>
        <v>-12.25</v>
      </c>
      <c r="E166" s="36">
        <f t="shared" si="7"/>
        <v>95.2042591357425</v>
      </c>
      <c r="F166" s="57">
        <f>[1]!vspline(D166,$C$40:$F$42,4)</f>
        <v>0.79396616645412</v>
      </c>
    </row>
    <row r="167" spans="2:6" ht="12.75">
      <c r="B167">
        <f t="shared" si="5"/>
        <v>119</v>
      </c>
      <c r="C167" s="56">
        <f t="shared" si="4"/>
        <v>94.71771511436096</v>
      </c>
      <c r="D167" s="51">
        <f t="shared" si="6"/>
        <v>-11.5</v>
      </c>
      <c r="E167" s="36">
        <f t="shared" si="7"/>
        <v>95.49838407750165</v>
      </c>
      <c r="F167" s="57">
        <f>[1]!vspline(D167,$C$40:$F$42,4)</f>
        <v>0.7806689631406999</v>
      </c>
    </row>
    <row r="168" spans="2:6" ht="12.75">
      <c r="B168">
        <f t="shared" si="5"/>
        <v>120</v>
      </c>
      <c r="C168" s="56">
        <f t="shared" si="4"/>
        <v>95.02508956866502</v>
      </c>
      <c r="D168" s="51">
        <f t="shared" si="6"/>
        <v>-10.75</v>
      </c>
      <c r="E168" s="36">
        <f t="shared" si="7"/>
        <v>95.79244205799495</v>
      </c>
      <c r="F168" s="57">
        <f>[1]!vspline(D168,$C$40:$F$42,4)</f>
        <v>0.7673524893299258</v>
      </c>
    </row>
    <row r="169" spans="2:6" ht="12.75">
      <c r="B169">
        <f t="shared" si="5"/>
        <v>121</v>
      </c>
      <c r="C169" s="56">
        <f t="shared" si="4"/>
        <v>95.3324166484825</v>
      </c>
      <c r="D169" s="51">
        <f t="shared" si="6"/>
        <v>-10</v>
      </c>
      <c r="E169" s="36">
        <f t="shared" si="7"/>
        <v>96.086433230195</v>
      </c>
      <c r="F169" s="57">
        <f>[1]!vspline(D169,$C$40:$F$42,4)</f>
        <v>0.7540165817124983</v>
      </c>
    </row>
    <row r="170" spans="2:6" ht="12.75">
      <c r="B170">
        <f t="shared" si="5"/>
        <v>122</v>
      </c>
      <c r="C170" s="56">
        <f t="shared" si="4"/>
        <v>95.63969666691924</v>
      </c>
      <c r="D170" s="51">
        <f t="shared" si="6"/>
        <v>-9.25</v>
      </c>
      <c r="E170" s="36">
        <f t="shared" si="7"/>
        <v>96.38035774389836</v>
      </c>
      <c r="F170" s="57">
        <f>[1]!vspline(D170,$C$40:$F$42,4)</f>
        <v>0.7406610769791176</v>
      </c>
    </row>
    <row r="171" spans="2:6" ht="12.75">
      <c r="B171">
        <f t="shared" si="5"/>
        <v>123</v>
      </c>
      <c r="C171" s="56">
        <f t="shared" si="4"/>
        <v>95.94692993390525</v>
      </c>
      <c r="D171" s="51">
        <f t="shared" si="6"/>
        <v>-8.5</v>
      </c>
      <c r="E171" s="36">
        <f t="shared" si="7"/>
        <v>96.67421574572573</v>
      </c>
      <c r="F171" s="57">
        <f>[1]!vspline(D171,$C$40:$F$42,4)</f>
        <v>0.7272858118204842</v>
      </c>
    </row>
    <row r="172" spans="2:6" ht="12.75">
      <c r="B172">
        <f t="shared" si="5"/>
        <v>124</v>
      </c>
      <c r="C172" s="56">
        <f t="shared" si="4"/>
        <v>96.25411675619465</v>
      </c>
      <c r="D172" s="51">
        <f t="shared" si="6"/>
        <v>-7.75</v>
      </c>
      <c r="E172" s="36">
        <f t="shared" si="7"/>
        <v>96.96800737912194</v>
      </c>
      <c r="F172" s="57">
        <f>[1]!vspline(D172,$C$40:$F$42,4)</f>
        <v>0.7138906229272985</v>
      </c>
    </row>
    <row r="173" spans="2:6" ht="12.75">
      <c r="B173">
        <f t="shared" si="5"/>
        <v>125</v>
      </c>
      <c r="C173" s="56">
        <f t="shared" si="4"/>
        <v>96.56125743736567</v>
      </c>
      <c r="D173" s="51">
        <f t="shared" si="6"/>
        <v>-7</v>
      </c>
      <c r="E173" s="36">
        <f t="shared" si="7"/>
        <v>97.26173278435593</v>
      </c>
      <c r="F173" s="57">
        <f>[1]!vspline(D173,$C$40:$F$42,4)</f>
        <v>0.7004753469902608</v>
      </c>
    </row>
    <row r="174" spans="2:6" ht="12.75">
      <c r="B174">
        <f t="shared" si="5"/>
        <v>126</v>
      </c>
      <c r="C174" s="56">
        <f t="shared" si="4"/>
        <v>96.86835227782059</v>
      </c>
      <c r="D174" s="51">
        <f t="shared" si="6"/>
        <v>-6.25</v>
      </c>
      <c r="E174" s="36">
        <f t="shared" si="7"/>
        <v>97.55539209852066</v>
      </c>
      <c r="F174" s="57">
        <f>[1]!vspline(D174,$C$40:$F$42,4)</f>
        <v>0.6870398207000716</v>
      </c>
    </row>
    <row r="175" spans="2:6" ht="12.75">
      <c r="B175">
        <f t="shared" si="5"/>
        <v>127</v>
      </c>
      <c r="C175" s="56">
        <f t="shared" si="4"/>
        <v>97.17540157478585</v>
      </c>
      <c r="D175" s="51">
        <f t="shared" si="6"/>
        <v>-5.5</v>
      </c>
      <c r="E175" s="36">
        <f t="shared" si="7"/>
        <v>97.84898545553328</v>
      </c>
      <c r="F175" s="57">
        <f>[1]!vspline(D175,$C$40:$F$42,4)</f>
        <v>0.6735838807474311</v>
      </c>
    </row>
    <row r="176" spans="2:6" ht="12.75">
      <c r="B176">
        <f t="shared" si="5"/>
        <v>128</v>
      </c>
      <c r="C176" s="56">
        <f t="shared" si="4"/>
        <v>97.48240562231193</v>
      </c>
      <c r="D176" s="51">
        <f t="shared" si="6"/>
        <v>-4.75</v>
      </c>
      <c r="E176" s="36">
        <f t="shared" si="7"/>
        <v>98.14251298613497</v>
      </c>
      <c r="F176" s="57">
        <f>[1]!vspline(D176,$C$40:$F$42,4)</f>
        <v>0.66010736382304</v>
      </c>
    </row>
    <row r="177" spans="2:6" ht="12.75">
      <c r="B177">
        <f t="shared" si="5"/>
        <v>129</v>
      </c>
      <c r="C177" s="56">
        <f aca="true" t="shared" si="8" ref="C177:C240">E177-F177</f>
        <v>97.78936471127348</v>
      </c>
      <c r="D177" s="51">
        <f t="shared" si="6"/>
        <v>-4</v>
      </c>
      <c r="E177" s="36">
        <f t="shared" si="7"/>
        <v>98.43597481789108</v>
      </c>
      <c r="F177" s="57">
        <f>[1]!vspline(D177,$C$40:$F$42,4)</f>
        <v>0.6466101066175984</v>
      </c>
    </row>
    <row r="178" spans="2:6" ht="12.75">
      <c r="B178">
        <f t="shared" si="5"/>
        <v>130</v>
      </c>
      <c r="C178" s="56">
        <f t="shared" si="8"/>
        <v>98.09627912936918</v>
      </c>
      <c r="D178" s="51">
        <f t="shared" si="6"/>
        <v>-3.25</v>
      </c>
      <c r="E178" s="36">
        <f t="shared" si="7"/>
        <v>98.72937107519098</v>
      </c>
      <c r="F178" s="57">
        <f>[1]!vspline(D178,$C$40:$F$42,4)</f>
        <v>0.6330919458218068</v>
      </c>
    </row>
    <row r="179" spans="2:6" ht="12.75">
      <c r="B179">
        <f aca="true" t="shared" si="9" ref="B179:B242">B178+1</f>
        <v>131</v>
      </c>
      <c r="C179" s="56">
        <f t="shared" si="8"/>
        <v>98.40314916112186</v>
      </c>
      <c r="D179" s="51">
        <f aca="true" t="shared" si="10" ref="D179:D200">IF(D178+$D$44&gt;$C$42,D178,D178+$D$44)</f>
        <v>-2.5</v>
      </c>
      <c r="E179" s="36">
        <f t="shared" si="7"/>
        <v>99.02270187924823</v>
      </c>
      <c r="F179" s="57">
        <f>[1]!vspline(D179,$C$40:$F$42,4)</f>
        <v>0.6195527181263656</v>
      </c>
    </row>
    <row r="180" spans="2:6" ht="12.75">
      <c r="B180">
        <f t="shared" si="9"/>
        <v>132</v>
      </c>
      <c r="C180" s="56">
        <f t="shared" si="8"/>
        <v>98.70997508787842</v>
      </c>
      <c r="D180" s="51">
        <f t="shared" si="10"/>
        <v>-1.75</v>
      </c>
      <c r="E180" s="36">
        <f aca="true" t="shared" si="11" ref="E180:E243">IF(D180&gt;=0,$D$28*(1+$D$32*D180+$D$33*D180^2-100*$D$35*D180^3+$D$35*D180^4),$D$28*(1+$D$32*D180+$D$33*D180^2-100*$D$34*D180^3+$D$34*D180^4))</f>
        <v>99.3159673481004</v>
      </c>
      <c r="F180" s="57">
        <f>[1]!vspline(D180,$C$40:$F$42,4)</f>
        <v>0.6059922602219752</v>
      </c>
    </row>
    <row r="181" spans="2:6" ht="12.75">
      <c r="B181">
        <f t="shared" si="9"/>
        <v>133</v>
      </c>
      <c r="C181" s="56">
        <f t="shared" si="8"/>
        <v>99.0167571878099</v>
      </c>
      <c r="D181" s="51">
        <f t="shared" si="10"/>
        <v>-1</v>
      </c>
      <c r="E181" s="36">
        <f t="shared" si="11"/>
        <v>99.60916759660924</v>
      </c>
      <c r="F181" s="57">
        <f>[1]!vspline(D181,$C$40:$F$42,4)</f>
        <v>0.5924104087993359</v>
      </c>
    </row>
    <row r="182" spans="2:6" ht="12.75">
      <c r="B182">
        <f t="shared" si="9"/>
        <v>134</v>
      </c>
      <c r="C182" s="56">
        <f t="shared" si="8"/>
        <v>99.32349573591137</v>
      </c>
      <c r="D182" s="51">
        <f t="shared" si="10"/>
        <v>-0.25</v>
      </c>
      <c r="E182" s="36">
        <f t="shared" si="11"/>
        <v>99.90230273646051</v>
      </c>
      <c r="F182" s="57">
        <f>[1]!vspline(D182,$C$40:$F$42,4)</f>
        <v>0.5788070005491482</v>
      </c>
    </row>
    <row r="183" spans="2:6" ht="12.75">
      <c r="B183">
        <f t="shared" si="9"/>
        <v>135</v>
      </c>
      <c r="C183" s="56">
        <f t="shared" si="8"/>
        <v>99.63019099880039</v>
      </c>
      <c r="D183" s="51">
        <f t="shared" si="10"/>
        <v>0.5</v>
      </c>
      <c r="E183" s="36">
        <f t="shared" si="11"/>
        <v>100.1953728709625</v>
      </c>
      <c r="F183" s="57">
        <f>[1]!vspline(D183,$C$40:$F$42,4)</f>
        <v>0.5651818721621125</v>
      </c>
    </row>
    <row r="184" spans="2:6" ht="12.75">
      <c r="B184">
        <f t="shared" si="9"/>
        <v>136</v>
      </c>
      <c r="C184" s="56">
        <f t="shared" si="8"/>
        <v>99.93684318006169</v>
      </c>
      <c r="D184" s="51">
        <f t="shared" si="10"/>
        <v>1.25</v>
      </c>
      <c r="E184" s="36">
        <f t="shared" si="11"/>
        <v>100.48837804039061</v>
      </c>
      <c r="F184" s="57">
        <f>[1]!vspline(D184,$C$40:$F$42,4)</f>
        <v>0.5515348603289291</v>
      </c>
    </row>
    <row r="185" spans="2:6" ht="12.75">
      <c r="B185">
        <f t="shared" si="9"/>
        <v>137</v>
      </c>
      <c r="C185" s="56">
        <f t="shared" si="8"/>
        <v>100.2434524436597</v>
      </c>
      <c r="D185" s="51">
        <f t="shared" si="10"/>
        <v>2</v>
      </c>
      <c r="E185" s="36">
        <f t="shared" si="11"/>
        <v>100.7813182454</v>
      </c>
      <c r="F185" s="57">
        <f>[1]!vspline(D185,$C$40:$F$42,4)</f>
        <v>0.5378658017402984</v>
      </c>
    </row>
    <row r="186" spans="2:6" ht="12.75">
      <c r="B186">
        <f t="shared" si="9"/>
        <v>138</v>
      </c>
      <c r="C186" s="56">
        <f t="shared" si="8"/>
        <v>100.55001895290371</v>
      </c>
      <c r="D186" s="51">
        <f t="shared" si="10"/>
        <v>2.75</v>
      </c>
      <c r="E186" s="36">
        <f t="shared" si="11"/>
        <v>101.07419348599063</v>
      </c>
      <c r="F186" s="57">
        <f>[1]!vspline(D186,$C$40:$F$42,4)</f>
        <v>0.5241745330869209</v>
      </c>
    </row>
    <row r="187" spans="2:6" ht="12.75">
      <c r="B187">
        <f t="shared" si="9"/>
        <v>139</v>
      </c>
      <c r="C187" s="56">
        <f t="shared" si="8"/>
        <v>100.856542871103</v>
      </c>
      <c r="D187" s="51">
        <f t="shared" si="10"/>
        <v>3.5</v>
      </c>
      <c r="E187" s="36">
        <f t="shared" si="11"/>
        <v>101.3670037621625</v>
      </c>
      <c r="F187" s="57">
        <f>[1]!vspline(D187,$C$40:$F$42,4)</f>
        <v>0.5104608910594969</v>
      </c>
    </row>
    <row r="188" spans="2:6" ht="12.75">
      <c r="B188">
        <f t="shared" si="9"/>
        <v>140</v>
      </c>
      <c r="C188" s="56">
        <f t="shared" si="8"/>
        <v>101.16302436156691</v>
      </c>
      <c r="D188" s="51">
        <f t="shared" si="10"/>
        <v>4.25</v>
      </c>
      <c r="E188" s="36">
        <f t="shared" si="11"/>
        <v>101.65974907391563</v>
      </c>
      <c r="F188" s="57">
        <f>[1]!vspline(D188,$C$40:$F$42,4)</f>
        <v>0.4967247123487268</v>
      </c>
    </row>
    <row r="189" spans="2:6" ht="12.75">
      <c r="B189">
        <f t="shared" si="9"/>
        <v>141</v>
      </c>
      <c r="C189" s="56">
        <f t="shared" si="8"/>
        <v>101.46946358760466</v>
      </c>
      <c r="D189" s="51">
        <f t="shared" si="10"/>
        <v>5</v>
      </c>
      <c r="E189" s="36">
        <f t="shared" si="11"/>
        <v>101.95242942124997</v>
      </c>
      <c r="F189" s="57">
        <f>[1]!vspline(D189,$C$40:$F$42,4)</f>
        <v>0.482965833645311</v>
      </c>
    </row>
    <row r="190" spans="2:6" ht="12.75">
      <c r="B190">
        <f t="shared" si="9"/>
        <v>142</v>
      </c>
      <c r="C190" s="56">
        <f t="shared" si="8"/>
        <v>101.77586071252566</v>
      </c>
      <c r="D190" s="51">
        <f t="shared" si="10"/>
        <v>5.75</v>
      </c>
      <c r="E190" s="36">
        <f t="shared" si="11"/>
        <v>102.2450448041656</v>
      </c>
      <c r="F190" s="57">
        <f>[1]!vspline(D190,$C$40:$F$42,4)</f>
        <v>0.46918409163994984</v>
      </c>
    </row>
    <row r="191" spans="2:6" ht="12.75">
      <c r="B191">
        <f t="shared" si="9"/>
        <v>143</v>
      </c>
      <c r="C191" s="56">
        <f t="shared" si="8"/>
        <v>102.08221589963917</v>
      </c>
      <c r="D191" s="51">
        <f t="shared" si="10"/>
        <v>6.5</v>
      </c>
      <c r="E191" s="36">
        <f t="shared" si="11"/>
        <v>102.5375952226625</v>
      </c>
      <c r="F191" s="57">
        <f>[1]!vspline(D191,$C$40:$F$42,4)</f>
        <v>0.4553793230233438</v>
      </c>
    </row>
    <row r="192" spans="2:6" ht="12.75">
      <c r="B192">
        <f t="shared" si="9"/>
        <v>144</v>
      </c>
      <c r="C192" s="56">
        <f t="shared" si="8"/>
        <v>102.38852931225443</v>
      </c>
      <c r="D192" s="51">
        <f t="shared" si="10"/>
        <v>7.25</v>
      </c>
      <c r="E192" s="36">
        <f t="shared" si="11"/>
        <v>102.83008067674062</v>
      </c>
      <c r="F192" s="57">
        <f>[1]!vspline(D192,$C$40:$F$42,4)</f>
        <v>0.4415513644861932</v>
      </c>
    </row>
    <row r="193" spans="2:6" ht="12.75">
      <c r="B193">
        <f t="shared" si="9"/>
        <v>145</v>
      </c>
      <c r="C193" s="56">
        <f t="shared" si="8"/>
        <v>102.6948011136808</v>
      </c>
      <c r="D193" s="51">
        <f t="shared" si="10"/>
        <v>8</v>
      </c>
      <c r="E193" s="36">
        <f t="shared" si="11"/>
        <v>103.1225011664</v>
      </c>
      <c r="F193" s="57">
        <f>[1]!vspline(D193,$C$40:$F$42,4)</f>
        <v>0.4277000527191985</v>
      </c>
    </row>
    <row r="194" spans="2:6" ht="12.75">
      <c r="B194">
        <f t="shared" si="9"/>
        <v>146</v>
      </c>
      <c r="C194" s="56">
        <f t="shared" si="8"/>
        <v>103.00103146722758</v>
      </c>
      <c r="D194" s="51">
        <f t="shared" si="10"/>
        <v>8.75</v>
      </c>
      <c r="E194" s="36">
        <f t="shared" si="11"/>
        <v>103.41485669164064</v>
      </c>
      <c r="F194" s="57">
        <f>[1]!vspline(D194,$C$40:$F$42,4)</f>
        <v>0.41382522441306</v>
      </c>
    </row>
    <row r="195" spans="2:6" ht="12.75">
      <c r="B195">
        <f t="shared" si="9"/>
        <v>147</v>
      </c>
      <c r="C195" s="56">
        <f t="shared" si="8"/>
        <v>103.30722053620403</v>
      </c>
      <c r="D195" s="51">
        <f t="shared" si="10"/>
        <v>9.5</v>
      </c>
      <c r="E195" s="36">
        <f t="shared" si="11"/>
        <v>103.7071472524625</v>
      </c>
      <c r="F195" s="57">
        <f>[1]!vspline(D195,$C$40:$F$42,4)</f>
        <v>0.3999267162584782</v>
      </c>
    </row>
    <row r="196" spans="2:6" ht="12.75">
      <c r="B196">
        <f t="shared" si="9"/>
        <v>148</v>
      </c>
      <c r="C196" s="56">
        <f t="shared" si="8"/>
        <v>103.61336848391949</v>
      </c>
      <c r="D196" s="51">
        <f t="shared" si="10"/>
        <v>10.25</v>
      </c>
      <c r="E196" s="36">
        <f t="shared" si="11"/>
        <v>103.99937284886565</v>
      </c>
      <c r="F196" s="57">
        <f>[1]!vspline(D196,$C$40:$F$42,4)</f>
        <v>0.3860043649461534</v>
      </c>
    </row>
    <row r="197" spans="2:6" ht="12.75">
      <c r="B197">
        <f t="shared" si="9"/>
        <v>149</v>
      </c>
      <c r="C197" s="56">
        <f t="shared" si="8"/>
        <v>103.91947547368319</v>
      </c>
      <c r="D197" s="51">
        <f t="shared" si="10"/>
        <v>11</v>
      </c>
      <c r="E197" s="36">
        <f t="shared" si="11"/>
        <v>104.29153348084998</v>
      </c>
      <c r="F197" s="57">
        <f>[1]!vspline(D197,$C$40:$F$42,4)</f>
        <v>0.37205800716678605</v>
      </c>
    </row>
    <row r="198" spans="2:6" ht="12.75">
      <c r="B198">
        <f t="shared" si="9"/>
        <v>150</v>
      </c>
      <c r="C198" s="56">
        <f t="shared" si="8"/>
        <v>104.22554166880454</v>
      </c>
      <c r="D198" s="51">
        <f t="shared" si="10"/>
        <v>11.75</v>
      </c>
      <c r="E198" s="36">
        <f t="shared" si="11"/>
        <v>104.58362914841561</v>
      </c>
      <c r="F198" s="57">
        <f>[1]!vspline(D198,$C$40:$F$42,4)</f>
        <v>0.35808747961107645</v>
      </c>
    </row>
    <row r="199" spans="2:6" ht="12.75">
      <c r="B199">
        <f t="shared" si="9"/>
        <v>151</v>
      </c>
      <c r="C199" s="56">
        <f t="shared" si="8"/>
        <v>104.53156723259276</v>
      </c>
      <c r="D199" s="51">
        <f t="shared" si="10"/>
        <v>12.5</v>
      </c>
      <c r="E199" s="36">
        <f t="shared" si="11"/>
        <v>104.87565985156249</v>
      </c>
      <c r="F199" s="57">
        <f>[1]!vspline(D199,$C$40:$F$42,4)</f>
        <v>0.3440926189697251</v>
      </c>
    </row>
    <row r="200" spans="2:6" ht="12.75">
      <c r="B200">
        <f t="shared" si="9"/>
        <v>152</v>
      </c>
      <c r="C200" s="56">
        <f t="shared" si="8"/>
        <v>104.83755232835719</v>
      </c>
      <c r="D200" s="51">
        <f t="shared" si="10"/>
        <v>13.25</v>
      </c>
      <c r="E200" s="36">
        <f t="shared" si="11"/>
        <v>105.16762559029063</v>
      </c>
      <c r="F200" s="57">
        <f>[1]!vspline(D200,$C$40:$F$42,4)</f>
        <v>0.33007326193343234</v>
      </c>
    </row>
    <row r="201" spans="2:6" ht="12.75">
      <c r="B201">
        <f t="shared" si="9"/>
        <v>153</v>
      </c>
      <c r="C201" s="56">
        <f t="shared" si="8"/>
        <v>105.14349711940712</v>
      </c>
      <c r="D201" s="51">
        <f aca="true" t="shared" si="12" ref="D201:D250">IF(D200+$D$44&gt;$C$42,D200,D200+$D$44)</f>
        <v>14</v>
      </c>
      <c r="E201" s="36">
        <f t="shared" si="11"/>
        <v>105.45952636460001</v>
      </c>
      <c r="F201" s="57">
        <f>[1]!vspline(D201,$C$40:$F$42,4)</f>
        <v>0.31602924519289854</v>
      </c>
    </row>
    <row r="202" spans="2:6" ht="12.75">
      <c r="B202">
        <f t="shared" si="9"/>
        <v>154</v>
      </c>
      <c r="C202" s="56">
        <f t="shared" si="8"/>
        <v>105.44940176905182</v>
      </c>
      <c r="D202" s="51">
        <f t="shared" si="12"/>
        <v>14.75</v>
      </c>
      <c r="E202" s="36">
        <f t="shared" si="11"/>
        <v>105.75136217449064</v>
      </c>
      <c r="F202" s="57">
        <f>[1]!vspline(D202,$C$40:$F$42,4)</f>
        <v>0.30196040543882413</v>
      </c>
    </row>
    <row r="203" spans="2:6" ht="12.75">
      <c r="B203">
        <f t="shared" si="9"/>
        <v>155</v>
      </c>
      <c r="C203" s="56">
        <f t="shared" si="8"/>
        <v>105.75526644060061</v>
      </c>
      <c r="D203" s="51">
        <f t="shared" si="12"/>
        <v>15.5</v>
      </c>
      <c r="E203" s="36">
        <f t="shared" si="11"/>
        <v>106.04313301996251</v>
      </c>
      <c r="F203" s="57">
        <f>[1]!vspline(D203,$C$40:$F$42,4)</f>
        <v>0.2878665793619095</v>
      </c>
    </row>
    <row r="204" spans="2:6" ht="12.75">
      <c r="B204">
        <f t="shared" si="9"/>
        <v>156</v>
      </c>
      <c r="C204" s="56">
        <f t="shared" si="8"/>
        <v>106.06109129736278</v>
      </c>
      <c r="D204" s="51">
        <f t="shared" si="12"/>
        <v>16.25</v>
      </c>
      <c r="E204" s="36">
        <f t="shared" si="11"/>
        <v>106.33483890101563</v>
      </c>
      <c r="F204" s="57">
        <f>[1]!vspline(D204,$C$40:$F$42,4)</f>
        <v>0.27374760365285505</v>
      </c>
    </row>
    <row r="205" spans="2:6" ht="12.75">
      <c r="B205">
        <f t="shared" si="9"/>
        <v>157</v>
      </c>
      <c r="C205" s="56">
        <f t="shared" si="8"/>
        <v>106.36687650264763</v>
      </c>
      <c r="D205" s="51">
        <f t="shared" si="12"/>
        <v>17</v>
      </c>
      <c r="E205" s="36">
        <f t="shared" si="11"/>
        <v>106.62647981765</v>
      </c>
      <c r="F205" s="57">
        <f>[1]!vspline(D205,$C$40:$F$42,4)</f>
        <v>0.2596033150023611</v>
      </c>
    </row>
    <row r="206" spans="2:6" ht="12.75">
      <c r="B206">
        <f t="shared" si="9"/>
        <v>158</v>
      </c>
      <c r="C206" s="56">
        <f t="shared" si="8"/>
        <v>106.67262221976449</v>
      </c>
      <c r="D206" s="51">
        <f t="shared" si="12"/>
        <v>17.75</v>
      </c>
      <c r="E206" s="36">
        <f t="shared" si="11"/>
        <v>106.91805576986562</v>
      </c>
      <c r="F206" s="57">
        <f>[1]!vspline(D206,$C$40:$F$42,4)</f>
        <v>0.24543355010112808</v>
      </c>
    </row>
    <row r="207" spans="2:6" ht="12.75">
      <c r="B207">
        <f t="shared" si="9"/>
        <v>159</v>
      </c>
      <c r="C207" s="56">
        <f t="shared" si="8"/>
        <v>106.97832861202264</v>
      </c>
      <c r="D207" s="51">
        <f t="shared" si="12"/>
        <v>18.5</v>
      </c>
      <c r="E207" s="36">
        <f t="shared" si="11"/>
        <v>107.20956675766249</v>
      </c>
      <c r="F207" s="57">
        <f>[1]!vspline(D207,$C$40:$F$42,4)</f>
        <v>0.23123814563985642</v>
      </c>
    </row>
    <row r="208" spans="2:6" ht="12.75">
      <c r="B208">
        <f t="shared" si="9"/>
        <v>160</v>
      </c>
      <c r="C208" s="56">
        <f t="shared" si="8"/>
        <v>107.28399584273139</v>
      </c>
      <c r="D208" s="51">
        <f t="shared" si="12"/>
        <v>19.25</v>
      </c>
      <c r="E208" s="36">
        <f t="shared" si="11"/>
        <v>107.50101278104063</v>
      </c>
      <c r="F208" s="57">
        <f>[1]!vspline(D208,$C$40:$F$42,4)</f>
        <v>0.21701693830924645</v>
      </c>
    </row>
    <row r="209" spans="2:6" ht="12.75">
      <c r="B209">
        <f t="shared" si="9"/>
        <v>161</v>
      </c>
      <c r="C209" s="56">
        <f t="shared" si="8"/>
        <v>107.58962407520002</v>
      </c>
      <c r="D209" s="51">
        <f t="shared" si="12"/>
        <v>20</v>
      </c>
      <c r="E209" s="36">
        <f t="shared" si="11"/>
        <v>107.79239384000002</v>
      </c>
      <c r="F209" s="57">
        <f>[1]!vspline(D209,$C$40:$F$42,4)</f>
        <v>0.20276976479999861</v>
      </c>
    </row>
    <row r="210" spans="2:6" ht="12.75">
      <c r="B210">
        <f t="shared" si="9"/>
        <v>162</v>
      </c>
      <c r="C210" s="56">
        <f t="shared" si="8"/>
        <v>107.89521347273782</v>
      </c>
      <c r="D210" s="51">
        <f t="shared" si="12"/>
        <v>20.75</v>
      </c>
      <c r="E210" s="36">
        <f t="shared" si="11"/>
        <v>108.08370993454064</v>
      </c>
      <c r="F210" s="57">
        <f>[1]!vspline(D210,$C$40:$F$42,4)</f>
        <v>0.1884964618028133</v>
      </c>
    </row>
    <row r="211" spans="2:6" ht="12.75">
      <c r="B211">
        <f t="shared" si="9"/>
        <v>163</v>
      </c>
      <c r="C211" s="56">
        <f t="shared" si="8"/>
        <v>108.20076419865413</v>
      </c>
      <c r="D211" s="51">
        <f t="shared" si="12"/>
        <v>21.5</v>
      </c>
      <c r="E211" s="36">
        <f t="shared" si="11"/>
        <v>108.37496106466251</v>
      </c>
      <c r="F211" s="57">
        <f>[1]!vspline(D211,$C$40:$F$42,4)</f>
        <v>0.17419686600839082</v>
      </c>
    </row>
    <row r="212" spans="2:6" ht="12.75">
      <c r="B212">
        <f t="shared" si="9"/>
        <v>164</v>
      </c>
      <c r="C212" s="56">
        <f t="shared" si="8"/>
        <v>108.50627641625817</v>
      </c>
      <c r="D212" s="51">
        <f t="shared" si="12"/>
        <v>22.25</v>
      </c>
      <c r="E212" s="36">
        <f t="shared" si="11"/>
        <v>108.66614723036561</v>
      </c>
      <c r="F212" s="57">
        <f>[1]!vspline(D212,$C$40:$F$42,4)</f>
        <v>0.15987081410743165</v>
      </c>
    </row>
    <row r="213" spans="2:6" ht="12.75">
      <c r="B213">
        <f t="shared" si="9"/>
        <v>165</v>
      </c>
      <c r="C213" s="56">
        <f t="shared" si="8"/>
        <v>108.81175028885936</v>
      </c>
      <c r="D213" s="51">
        <f t="shared" si="12"/>
        <v>23</v>
      </c>
      <c r="E213" s="36">
        <f t="shared" si="11"/>
        <v>108.95726843165</v>
      </c>
      <c r="F213" s="57">
        <f>[1]!vspline(D213,$C$40:$F$42,4)</f>
        <v>0.14551814279063616</v>
      </c>
    </row>
    <row r="214" spans="2:6" ht="12.75">
      <c r="B214">
        <f t="shared" si="9"/>
        <v>166</v>
      </c>
      <c r="C214" s="56">
        <f t="shared" si="8"/>
        <v>109.11718597976692</v>
      </c>
      <c r="D214" s="51">
        <f t="shared" si="12"/>
        <v>23.75</v>
      </c>
      <c r="E214" s="36">
        <f t="shared" si="11"/>
        <v>109.24832466851562</v>
      </c>
      <c r="F214" s="57">
        <f>[1]!vspline(D214,$C$40:$F$42,4)</f>
        <v>0.1311386887487047</v>
      </c>
    </row>
    <row r="215" spans="2:6" ht="12.75">
      <c r="B215">
        <f t="shared" si="9"/>
        <v>167</v>
      </c>
      <c r="C215" s="56">
        <f t="shared" si="8"/>
        <v>109.42258365229016</v>
      </c>
      <c r="D215" s="51">
        <f t="shared" si="12"/>
        <v>24.5</v>
      </c>
      <c r="E215" s="36">
        <f t="shared" si="11"/>
        <v>109.5393159409625</v>
      </c>
      <c r="F215" s="57">
        <f>[1]!vspline(D215,$C$40:$F$42,4)</f>
        <v>0.11673228867233774</v>
      </c>
    </row>
    <row r="216" spans="2:6" ht="12.75">
      <c r="B216">
        <f t="shared" si="9"/>
        <v>168</v>
      </c>
      <c r="C216" s="56">
        <f t="shared" si="8"/>
        <v>109.72794346973839</v>
      </c>
      <c r="D216" s="51">
        <f t="shared" si="12"/>
        <v>25.25</v>
      </c>
      <c r="E216" s="36">
        <f t="shared" si="11"/>
        <v>109.83024224899063</v>
      </c>
      <c r="F216" s="57">
        <f>[1]!vspline(D216,$C$40:$F$42,4)</f>
        <v>0.1022987792522356</v>
      </c>
    </row>
    <row r="217" spans="2:6" ht="12.75">
      <c r="B217">
        <f t="shared" si="9"/>
        <v>169</v>
      </c>
      <c r="C217" s="56">
        <f t="shared" si="8"/>
        <v>110.03326559542091</v>
      </c>
      <c r="D217" s="51">
        <f t="shared" si="12"/>
        <v>26</v>
      </c>
      <c r="E217" s="36">
        <f t="shared" si="11"/>
        <v>110.12110359260001</v>
      </c>
      <c r="F217" s="57">
        <f>[1]!vspline(D217,$C$40:$F$42,4)</f>
        <v>0.0878379971790987</v>
      </c>
    </row>
    <row r="218" spans="2:6" ht="12.75">
      <c r="B218">
        <f t="shared" si="9"/>
        <v>170</v>
      </c>
      <c r="C218" s="56">
        <f t="shared" si="8"/>
        <v>110.338550192647</v>
      </c>
      <c r="D218" s="51">
        <f t="shared" si="12"/>
        <v>26.75</v>
      </c>
      <c r="E218" s="36">
        <f t="shared" si="11"/>
        <v>110.41189997179063</v>
      </c>
      <c r="F218" s="57">
        <f>[1]!vspline(D218,$C$40:$F$42,4)</f>
        <v>0.07334977914362742</v>
      </c>
    </row>
    <row r="219" spans="2:6" ht="12.75">
      <c r="B219">
        <f t="shared" si="9"/>
        <v>171</v>
      </c>
      <c r="C219" s="56">
        <f t="shared" si="8"/>
        <v>110.64379742472599</v>
      </c>
      <c r="D219" s="51">
        <f t="shared" si="12"/>
        <v>27.5</v>
      </c>
      <c r="E219" s="36">
        <f t="shared" si="11"/>
        <v>110.70263138656252</v>
      </c>
      <c r="F219" s="57">
        <f>[1]!vspline(D219,$C$40:$F$42,4)</f>
        <v>0.05883396183652215</v>
      </c>
    </row>
    <row r="220" spans="2:6" ht="12.75">
      <c r="B220">
        <f t="shared" si="9"/>
        <v>172</v>
      </c>
      <c r="C220" s="56">
        <f t="shared" si="8"/>
        <v>110.94900745496714</v>
      </c>
      <c r="D220" s="51">
        <f t="shared" si="12"/>
        <v>28.25</v>
      </c>
      <c r="E220" s="36">
        <f t="shared" si="11"/>
        <v>110.99329783691563</v>
      </c>
      <c r="F220" s="57">
        <f>[1]!vspline(D220,$C$40:$F$42,4)</f>
        <v>0.044290381948483296</v>
      </c>
    </row>
    <row r="221" spans="2:6" ht="12.75">
      <c r="B221">
        <f t="shared" si="9"/>
        <v>173</v>
      </c>
      <c r="C221" s="56">
        <f t="shared" si="8"/>
        <v>111.25418044667978</v>
      </c>
      <c r="D221" s="51">
        <f t="shared" si="12"/>
        <v>29</v>
      </c>
      <c r="E221" s="36">
        <f t="shared" si="11"/>
        <v>111.28389932284999</v>
      </c>
      <c r="F221" s="57">
        <f>[1]!vspline(D221,$C$40:$F$42,4)</f>
        <v>0.029718876170211232</v>
      </c>
    </row>
    <row r="222" spans="2:6" ht="12.75">
      <c r="B222">
        <f t="shared" si="9"/>
        <v>174</v>
      </c>
      <c r="C222" s="56">
        <f t="shared" si="8"/>
        <v>111.5593165631732</v>
      </c>
      <c r="D222" s="51">
        <f t="shared" si="12"/>
        <v>29.75</v>
      </c>
      <c r="E222" s="36">
        <f t="shared" si="11"/>
        <v>111.57443584436561</v>
      </c>
      <c r="F222" s="57">
        <f>[1]!vspline(D222,$C$40:$F$42,4)</f>
        <v>0.015119281192406358</v>
      </c>
    </row>
    <row r="223" spans="2:6" ht="12.75">
      <c r="B223">
        <f t="shared" si="9"/>
        <v>175</v>
      </c>
      <c r="C223" s="56">
        <f t="shared" si="8"/>
        <v>111.86441596775674</v>
      </c>
      <c r="D223" s="51">
        <f t="shared" si="12"/>
        <v>30.5</v>
      </c>
      <c r="E223" s="36">
        <f t="shared" si="11"/>
        <v>111.86490740146252</v>
      </c>
      <c r="F223" s="57">
        <f>[1]!vspline(D223,$C$40:$F$42,4)</f>
        <v>0.0004914337057690633</v>
      </c>
    </row>
    <row r="224" spans="2:6" ht="12.75">
      <c r="B224">
        <f t="shared" si="9"/>
        <v>176</v>
      </c>
      <c r="C224" s="56">
        <f t="shared" si="8"/>
        <v>112.16947882373962</v>
      </c>
      <c r="D224" s="51">
        <f t="shared" si="12"/>
        <v>31.25</v>
      </c>
      <c r="E224" s="36">
        <f t="shared" si="11"/>
        <v>112.15531399414063</v>
      </c>
      <c r="F224" s="57">
        <f>[1]!vspline(D224,$C$40:$F$42,4)</f>
        <v>-0.014164829599000263</v>
      </c>
    </row>
    <row r="225" spans="2:6" ht="12.75">
      <c r="B225">
        <f t="shared" si="9"/>
        <v>177</v>
      </c>
      <c r="C225" s="56">
        <f t="shared" si="8"/>
        <v>112.47450529443121</v>
      </c>
      <c r="D225" s="51">
        <f t="shared" si="12"/>
        <v>32</v>
      </c>
      <c r="E225" s="36">
        <f t="shared" si="11"/>
        <v>112.44565562240001</v>
      </c>
      <c r="F225" s="57">
        <f>[1]!vspline(D225,$C$40:$F$42,4)</f>
        <v>-0.02884967203120123</v>
      </c>
    </row>
    <row r="226" spans="2:6" ht="12.75">
      <c r="B226">
        <f t="shared" si="9"/>
        <v>178</v>
      </c>
      <c r="C226" s="56">
        <f t="shared" si="8"/>
        <v>112.77949554314077</v>
      </c>
      <c r="D226" s="51">
        <f t="shared" si="12"/>
        <v>32.75</v>
      </c>
      <c r="E226" s="36">
        <f t="shared" si="11"/>
        <v>112.73593228624064</v>
      </c>
      <c r="F226" s="57">
        <f>[1]!vspline(D226,$C$40:$F$42,4)</f>
        <v>-0.04356325690013345</v>
      </c>
    </row>
    <row r="227" spans="2:6" ht="12.75">
      <c r="B227">
        <f t="shared" si="9"/>
        <v>179</v>
      </c>
      <c r="C227" s="56">
        <f t="shared" si="8"/>
        <v>113.0844497331776</v>
      </c>
      <c r="D227" s="51">
        <f t="shared" si="12"/>
        <v>33.5</v>
      </c>
      <c r="E227" s="36">
        <f t="shared" si="11"/>
        <v>113.02614398566251</v>
      </c>
      <c r="F227" s="57">
        <f>[1]!vspline(D227,$C$40:$F$42,4)</f>
        <v>-0.05830574751509652</v>
      </c>
    </row>
    <row r="228" spans="2:6" ht="12.75">
      <c r="B228">
        <f t="shared" si="9"/>
        <v>180</v>
      </c>
      <c r="C228" s="56">
        <f t="shared" si="8"/>
        <v>113.389368027851</v>
      </c>
      <c r="D228" s="51">
        <f t="shared" si="12"/>
        <v>34.25</v>
      </c>
      <c r="E228" s="36">
        <f t="shared" si="11"/>
        <v>113.31629072066562</v>
      </c>
      <c r="F228" s="57">
        <f>[1]!vspline(D228,$C$40:$F$42,4)</f>
        <v>-0.07307730718539007</v>
      </c>
    </row>
    <row r="229" spans="2:6" ht="12.75">
      <c r="B229">
        <f t="shared" si="9"/>
        <v>181</v>
      </c>
      <c r="C229" s="56">
        <f t="shared" si="8"/>
        <v>113.69425059047033</v>
      </c>
      <c r="D229" s="51">
        <f t="shared" si="12"/>
        <v>35</v>
      </c>
      <c r="E229" s="36">
        <f t="shared" si="11"/>
        <v>113.60637249125001</v>
      </c>
      <c r="F229" s="57">
        <f>[1]!vspline(D229,$C$40:$F$42,4)</f>
        <v>-0.08787809922031369</v>
      </c>
    </row>
    <row r="230" spans="2:6" ht="12.75">
      <c r="B230">
        <f t="shared" si="9"/>
        <v>182</v>
      </c>
      <c r="C230" s="56">
        <f t="shared" si="8"/>
        <v>113.99909758434481</v>
      </c>
      <c r="D230" s="51">
        <f t="shared" si="12"/>
        <v>35.75</v>
      </c>
      <c r="E230" s="36">
        <f t="shared" si="11"/>
        <v>113.89638929741564</v>
      </c>
      <c r="F230" s="57">
        <f>[1]!vspline(D230,$C$40:$F$42,4)</f>
        <v>-0.102708286929167</v>
      </c>
    </row>
    <row r="231" spans="2:6" ht="12.75">
      <c r="B231">
        <f t="shared" si="9"/>
        <v>183</v>
      </c>
      <c r="C231" s="56">
        <f t="shared" si="8"/>
        <v>114.30390917278376</v>
      </c>
      <c r="D231" s="51">
        <f t="shared" si="12"/>
        <v>36.5</v>
      </c>
      <c r="E231" s="36">
        <f t="shared" si="11"/>
        <v>114.18634113916251</v>
      </c>
      <c r="F231" s="57">
        <f>[1]!vspline(D231,$C$40:$F$42,4)</f>
        <v>-0.11756803362124961</v>
      </c>
    </row>
    <row r="232" spans="2:6" ht="12.75">
      <c r="B232">
        <f t="shared" si="9"/>
        <v>184</v>
      </c>
      <c r="C232" s="56">
        <f t="shared" si="8"/>
        <v>114.60868551909648</v>
      </c>
      <c r="D232" s="51">
        <f t="shared" si="12"/>
        <v>37.25</v>
      </c>
      <c r="E232" s="36">
        <f t="shared" si="11"/>
        <v>114.47622801649062</v>
      </c>
      <c r="F232" s="57">
        <f>[1]!vspline(D232,$C$40:$F$42,4)</f>
        <v>-0.13245750260586112</v>
      </c>
    </row>
    <row r="233" spans="2:6" ht="12.75">
      <c r="B233">
        <f t="shared" si="9"/>
        <v>185</v>
      </c>
      <c r="C233" s="56">
        <f t="shared" si="8"/>
        <v>114.9134267865923</v>
      </c>
      <c r="D233" s="51">
        <f t="shared" si="12"/>
        <v>38</v>
      </c>
      <c r="E233" s="36">
        <f t="shared" si="11"/>
        <v>114.7660499294</v>
      </c>
      <c r="F233" s="57">
        <f>[1]!vspline(D233,$C$40:$F$42,4)</f>
        <v>-0.14737685719230115</v>
      </c>
    </row>
    <row r="234" spans="2:6" ht="12.75">
      <c r="B234">
        <f t="shared" si="9"/>
        <v>186</v>
      </c>
      <c r="C234" s="56">
        <f t="shared" si="8"/>
        <v>115.2181331385805</v>
      </c>
      <c r="D234" s="51">
        <f t="shared" si="12"/>
        <v>38.75</v>
      </c>
      <c r="E234" s="36">
        <f t="shared" si="11"/>
        <v>115.05580687789063</v>
      </c>
      <c r="F234" s="57">
        <f>[1]!vspline(D234,$C$40:$F$42,4)</f>
        <v>-0.1623262606898693</v>
      </c>
    </row>
    <row r="235" spans="2:6" ht="12.75">
      <c r="B235">
        <f t="shared" si="9"/>
        <v>187</v>
      </c>
      <c r="C235" s="56">
        <f t="shared" si="8"/>
        <v>115.52280473837035</v>
      </c>
      <c r="D235" s="51">
        <f t="shared" si="12"/>
        <v>39.5</v>
      </c>
      <c r="E235" s="36">
        <f t="shared" si="11"/>
        <v>115.34549886196248</v>
      </c>
      <c r="F235" s="57">
        <f>[1]!vspline(D235,$C$40:$F$42,4)</f>
        <v>-0.1773058764078652</v>
      </c>
    </row>
    <row r="236" spans="2:6" ht="12.75">
      <c r="B236">
        <f t="shared" si="9"/>
        <v>188</v>
      </c>
      <c r="C236" s="56">
        <f t="shared" si="8"/>
        <v>115.82744174927122</v>
      </c>
      <c r="D236" s="51">
        <f t="shared" si="12"/>
        <v>40.25</v>
      </c>
      <c r="E236" s="36">
        <f t="shared" si="11"/>
        <v>115.63512588161562</v>
      </c>
      <c r="F236" s="57">
        <f>[1]!vspline(D236,$C$40:$F$42,4)</f>
        <v>-0.19231586765558842</v>
      </c>
    </row>
    <row r="237" spans="2:6" ht="12.75">
      <c r="B237">
        <f t="shared" si="9"/>
        <v>189</v>
      </c>
      <c r="C237" s="56">
        <f t="shared" si="8"/>
        <v>116.13204433459235</v>
      </c>
      <c r="D237" s="51">
        <f t="shared" si="12"/>
        <v>41</v>
      </c>
      <c r="E237" s="36">
        <f t="shared" si="11"/>
        <v>115.92468793685</v>
      </c>
      <c r="F237" s="57">
        <f>[1]!vspline(D237,$C$40:$F$42,4)</f>
        <v>-0.2073563977423386</v>
      </c>
    </row>
    <row r="238" spans="2:6" ht="12.75">
      <c r="B238">
        <f t="shared" si="9"/>
        <v>190</v>
      </c>
      <c r="C238" s="56">
        <f t="shared" si="8"/>
        <v>116.43661265764304</v>
      </c>
      <c r="D238" s="51">
        <f t="shared" si="12"/>
        <v>41.75</v>
      </c>
      <c r="E238" s="36">
        <f t="shared" si="11"/>
        <v>116.21418502766562</v>
      </c>
      <c r="F238" s="57">
        <f>[1]!vspline(D238,$C$40:$F$42,4)</f>
        <v>-0.22242762997741536</v>
      </c>
    </row>
    <row r="239" spans="2:6" ht="12.75">
      <c r="B239">
        <f t="shared" si="9"/>
        <v>191</v>
      </c>
      <c r="C239" s="56">
        <f t="shared" si="8"/>
        <v>116.74114688173262</v>
      </c>
      <c r="D239" s="51">
        <f t="shared" si="12"/>
        <v>42.5</v>
      </c>
      <c r="E239" s="36">
        <f t="shared" si="11"/>
        <v>116.5036171540625</v>
      </c>
      <c r="F239" s="57">
        <f>[1]!vspline(D239,$C$40:$F$42,4)</f>
        <v>-0.23752972767011826</v>
      </c>
    </row>
    <row r="240" spans="2:6" ht="12.75">
      <c r="B240">
        <f t="shared" si="9"/>
        <v>192</v>
      </c>
      <c r="C240" s="56">
        <f t="shared" si="8"/>
        <v>117.0456471701704</v>
      </c>
      <c r="D240" s="51">
        <f t="shared" si="12"/>
        <v>43.25</v>
      </c>
      <c r="E240" s="36">
        <f t="shared" si="11"/>
        <v>116.79298431604064</v>
      </c>
      <c r="F240" s="57">
        <f>[1]!vspline(D240,$C$40:$F$42,4)</f>
        <v>-0.252662854129747</v>
      </c>
    </row>
    <row r="241" spans="2:6" ht="12.75">
      <c r="B241">
        <f t="shared" si="9"/>
        <v>193</v>
      </c>
      <c r="C241" s="56">
        <f aca="true" t="shared" si="13" ref="C241:C304">E241-F241</f>
        <v>117.35011368626563</v>
      </c>
      <c r="D241" s="51">
        <f t="shared" si="12"/>
        <v>44</v>
      </c>
      <c r="E241" s="36">
        <f t="shared" si="11"/>
        <v>117.08228651360002</v>
      </c>
      <c r="F241" s="57">
        <f>[1]!vspline(D241,$C$40:$F$42,4)</f>
        <v>-0.2678271726656011</v>
      </c>
    </row>
    <row r="242" spans="2:6" ht="12.75">
      <c r="B242">
        <f t="shared" si="9"/>
        <v>194</v>
      </c>
      <c r="C242" s="56">
        <f t="shared" si="13"/>
        <v>117.6545465933276</v>
      </c>
      <c r="D242" s="51">
        <f t="shared" si="12"/>
        <v>44.75</v>
      </c>
      <c r="E242" s="36">
        <f t="shared" si="11"/>
        <v>117.37152374674062</v>
      </c>
      <c r="F242" s="57">
        <f>[1]!vspline(D242,$C$40:$F$42,4)</f>
        <v>-0.2830228465869801</v>
      </c>
    </row>
    <row r="243" spans="2:6" ht="12.75">
      <c r="B243">
        <f aca="true" t="shared" si="14" ref="B243:B306">B242+1</f>
        <v>195</v>
      </c>
      <c r="C243" s="56">
        <f t="shared" si="13"/>
        <v>117.95894605466567</v>
      </c>
      <c r="D243" s="51">
        <f t="shared" si="12"/>
        <v>45.5</v>
      </c>
      <c r="E243" s="36">
        <f t="shared" si="11"/>
        <v>117.66069601546249</v>
      </c>
      <c r="F243" s="57">
        <f>[1]!vspline(D243,$C$40:$F$42,4)</f>
        <v>-0.2982500392031838</v>
      </c>
    </row>
    <row r="244" spans="2:6" ht="12.75">
      <c r="B244">
        <f t="shared" si="14"/>
        <v>196</v>
      </c>
      <c r="C244" s="56">
        <f t="shared" si="13"/>
        <v>118.26331223358912</v>
      </c>
      <c r="D244" s="51">
        <f t="shared" si="12"/>
        <v>46.25</v>
      </c>
      <c r="E244" s="36">
        <f aca="true" t="shared" si="15" ref="E244:E307">IF(D244&gt;=0,$D$28*(1+$D$32*D244+$D$33*D244^2-100*$D$35*D244^3+$D$35*D244^4),$D$28*(1+$D$32*D244+$D$33*D244^2-100*$D$34*D244^3+$D$34*D244^4))</f>
        <v>117.9498033197656</v>
      </c>
      <c r="F244" s="57">
        <f>[1]!vspline(D244,$C$40:$F$42,4)</f>
        <v>-0.31350891382351176</v>
      </c>
    </row>
    <row r="245" spans="2:6" ht="12.75">
      <c r="B245">
        <f t="shared" si="14"/>
        <v>197</v>
      </c>
      <c r="C245" s="56">
        <f t="shared" si="13"/>
        <v>118.56764529340725</v>
      </c>
      <c r="D245" s="51">
        <f t="shared" si="12"/>
        <v>47</v>
      </c>
      <c r="E245" s="36">
        <f t="shared" si="15"/>
        <v>118.23884565965</v>
      </c>
      <c r="F245" s="57">
        <f>[1]!vspline(D245,$C$40:$F$42,4)</f>
        <v>-0.3287996337572635</v>
      </c>
    </row>
    <row r="246" spans="2:6" ht="12.75">
      <c r="B246">
        <f t="shared" si="14"/>
        <v>198</v>
      </c>
      <c r="C246" s="56">
        <f t="shared" si="13"/>
        <v>118.87194539742936</v>
      </c>
      <c r="D246" s="51">
        <f t="shared" si="12"/>
        <v>47.75</v>
      </c>
      <c r="E246" s="36">
        <f t="shared" si="15"/>
        <v>118.52782303511562</v>
      </c>
      <c r="F246" s="57">
        <f>[1]!vspline(D246,$C$40:$F$42,4)</f>
        <v>-0.3441223623137387</v>
      </c>
    </row>
    <row r="247" spans="2:6" ht="12.75">
      <c r="B247">
        <f t="shared" si="14"/>
        <v>199</v>
      </c>
      <c r="C247" s="56">
        <f t="shared" si="13"/>
        <v>119.17621270896475</v>
      </c>
      <c r="D247" s="51">
        <f t="shared" si="12"/>
        <v>48.5</v>
      </c>
      <c r="E247" s="36">
        <f t="shared" si="15"/>
        <v>118.81673544616251</v>
      </c>
      <c r="F247" s="57">
        <f>[1]!vspline(D247,$C$40:$F$42,4)</f>
        <v>-0.3594772628022369</v>
      </c>
    </row>
    <row r="248" spans="2:6" ht="12.75">
      <c r="B248">
        <f t="shared" si="14"/>
        <v>200</v>
      </c>
      <c r="C248" s="56">
        <f t="shared" si="13"/>
        <v>119.4804473913227</v>
      </c>
      <c r="D248" s="51">
        <f t="shared" si="12"/>
        <v>49.25</v>
      </c>
      <c r="E248" s="36">
        <f t="shared" si="15"/>
        <v>119.10558289279064</v>
      </c>
      <c r="F248" s="57">
        <f>[1]!vspline(D248,$C$40:$F$42,4)</f>
        <v>-0.37486449853205783</v>
      </c>
    </row>
    <row r="249" spans="2:6" ht="12.75">
      <c r="B249">
        <f t="shared" si="14"/>
        <v>201</v>
      </c>
      <c r="C249" s="56">
        <f t="shared" si="13"/>
        <v>119.78464960781251</v>
      </c>
      <c r="D249" s="51">
        <f t="shared" si="12"/>
        <v>50</v>
      </c>
      <c r="E249" s="36">
        <f t="shared" si="15"/>
        <v>119.394365375</v>
      </c>
      <c r="F249" s="57">
        <f>[1]!vspline(D249,$C$40:$F$42,4)</f>
        <v>-0.39028423281250096</v>
      </c>
    </row>
    <row r="250" spans="2:6" ht="12.75">
      <c r="B250">
        <f t="shared" si="14"/>
        <v>202</v>
      </c>
      <c r="C250" s="56">
        <f t="shared" si="13"/>
        <v>120.0888195217435</v>
      </c>
      <c r="D250" s="51">
        <f t="shared" si="12"/>
        <v>50.75</v>
      </c>
      <c r="E250" s="36">
        <f t="shared" si="15"/>
        <v>119.68308289279064</v>
      </c>
      <c r="F250" s="57">
        <f>[1]!vspline(D250,$C$40:$F$42,4)</f>
        <v>-0.405736628952866</v>
      </c>
    </row>
    <row r="251" spans="2:6" ht="12.75">
      <c r="B251">
        <f t="shared" si="14"/>
        <v>203</v>
      </c>
      <c r="C251" s="56">
        <f t="shared" si="13"/>
        <v>120.39295729642494</v>
      </c>
      <c r="D251" s="51">
        <f aca="true" t="shared" si="16" ref="D251:D314">IF(D250+$D$44&gt;$C$42,D250,D250+$D$44)</f>
        <v>51.5</v>
      </c>
      <c r="E251" s="36">
        <f t="shared" si="15"/>
        <v>119.97173544616248</v>
      </c>
      <c r="F251" s="57">
        <f>[1]!vspline(D251,$C$40:$F$42,4)</f>
        <v>-0.4212218502624525</v>
      </c>
    </row>
    <row r="252" spans="2:6" ht="12.75">
      <c r="B252">
        <f t="shared" si="14"/>
        <v>204</v>
      </c>
      <c r="C252" s="56">
        <f t="shared" si="13"/>
        <v>120.69706309516617</v>
      </c>
      <c r="D252" s="51">
        <f t="shared" si="16"/>
        <v>52.25</v>
      </c>
      <c r="E252" s="36">
        <f t="shared" si="15"/>
        <v>120.26032303511562</v>
      </c>
      <c r="F252" s="57">
        <f>[1]!vspline(D252,$C$40:$F$42,4)</f>
        <v>-0.4367400600505601</v>
      </c>
    </row>
    <row r="253" spans="2:6" ht="12.75">
      <c r="B253">
        <f t="shared" si="14"/>
        <v>205</v>
      </c>
      <c r="C253" s="56">
        <f t="shared" si="13"/>
        <v>121.00113708127648</v>
      </c>
      <c r="D253" s="51">
        <f t="shared" si="16"/>
        <v>53</v>
      </c>
      <c r="E253" s="36">
        <f t="shared" si="15"/>
        <v>120.54884565965</v>
      </c>
      <c r="F253" s="57">
        <f>[1]!vspline(D253,$C$40:$F$42,4)</f>
        <v>-0.45229142162648844</v>
      </c>
    </row>
    <row r="254" spans="2:6" ht="12.75">
      <c r="B254">
        <f t="shared" si="14"/>
        <v>206</v>
      </c>
      <c r="C254" s="56">
        <f t="shared" si="13"/>
        <v>121.30517941806518</v>
      </c>
      <c r="D254" s="51">
        <f t="shared" si="16"/>
        <v>53.75</v>
      </c>
      <c r="E254" s="36">
        <f t="shared" si="15"/>
        <v>120.83730331976564</v>
      </c>
      <c r="F254" s="57">
        <f>[1]!vspline(D254,$C$40:$F$42,4)</f>
        <v>-0.467876098299537</v>
      </c>
    </row>
    <row r="255" spans="2:6" ht="12.75">
      <c r="B255">
        <f t="shared" si="14"/>
        <v>207</v>
      </c>
      <c r="C255" s="56">
        <f t="shared" si="13"/>
        <v>121.60919026884152</v>
      </c>
      <c r="D255" s="51">
        <f t="shared" si="16"/>
        <v>54.5</v>
      </c>
      <c r="E255" s="36">
        <f t="shared" si="15"/>
        <v>121.12569601546251</v>
      </c>
      <c r="F255" s="57">
        <f>[1]!vspline(D255,$C$40:$F$42,4)</f>
        <v>-0.4834942533790056</v>
      </c>
    </row>
    <row r="256" spans="2:6" ht="12.75">
      <c r="B256">
        <f t="shared" si="14"/>
        <v>208</v>
      </c>
      <c r="C256" s="56">
        <f t="shared" si="13"/>
        <v>121.91316979691483</v>
      </c>
      <c r="D256" s="51">
        <f t="shared" si="16"/>
        <v>55.25</v>
      </c>
      <c r="E256" s="36">
        <f t="shared" si="15"/>
        <v>121.41402374674064</v>
      </c>
      <c r="F256" s="57">
        <f>[1]!vspline(D256,$C$40:$F$42,4)</f>
        <v>-0.49914605017419367</v>
      </c>
    </row>
    <row r="257" spans="2:6" ht="12.75">
      <c r="B257">
        <f t="shared" si="14"/>
        <v>209</v>
      </c>
      <c r="C257" s="56">
        <f t="shared" si="13"/>
        <v>122.21711816559443</v>
      </c>
      <c r="D257" s="51">
        <f t="shared" si="16"/>
        <v>56</v>
      </c>
      <c r="E257" s="36">
        <f t="shared" si="15"/>
        <v>121.70228651360003</v>
      </c>
      <c r="F257" s="57">
        <f>[1]!vspline(D257,$C$40:$F$42,4)</f>
        <v>-0.5148316519944008</v>
      </c>
    </row>
    <row r="258" spans="2:6" ht="12.75">
      <c r="B258">
        <f t="shared" si="14"/>
        <v>210</v>
      </c>
      <c r="C258" s="56">
        <f t="shared" si="13"/>
        <v>122.52103553818955</v>
      </c>
      <c r="D258" s="51">
        <f t="shared" si="16"/>
        <v>56.75</v>
      </c>
      <c r="E258" s="36">
        <f t="shared" si="15"/>
        <v>121.99048431604062</v>
      </c>
      <c r="F258" s="57">
        <f>[1]!vspline(D258,$C$40:$F$42,4)</f>
        <v>-0.5305512221489268</v>
      </c>
    </row>
    <row r="259" spans="2:6" ht="12.75">
      <c r="B259">
        <f t="shared" si="14"/>
        <v>211</v>
      </c>
      <c r="C259" s="56">
        <f t="shared" si="13"/>
        <v>122.82492207800958</v>
      </c>
      <c r="D259" s="51">
        <f t="shared" si="16"/>
        <v>57.5</v>
      </c>
      <c r="E259" s="36">
        <f t="shared" si="15"/>
        <v>122.2786171540625</v>
      </c>
      <c r="F259" s="57">
        <f>[1]!vspline(D259,$C$40:$F$42,4)</f>
        <v>-0.5463049239470712</v>
      </c>
    </row>
    <row r="260" spans="2:6" ht="12.75">
      <c r="B260">
        <f t="shared" si="14"/>
        <v>212</v>
      </c>
      <c r="C260" s="56">
        <f t="shared" si="13"/>
        <v>123.12877794836376</v>
      </c>
      <c r="D260" s="51">
        <f t="shared" si="16"/>
        <v>58.25</v>
      </c>
      <c r="E260" s="36">
        <f t="shared" si="15"/>
        <v>122.56668502766563</v>
      </c>
      <c r="F260" s="57">
        <f>[1]!vspline(D260,$C$40:$F$42,4)</f>
        <v>-0.5620929206981334</v>
      </c>
    </row>
    <row r="261" spans="2:6" ht="12.75">
      <c r="B261">
        <f t="shared" si="14"/>
        <v>213</v>
      </c>
      <c r="C261" s="56">
        <f t="shared" si="13"/>
        <v>123.43260331256141</v>
      </c>
      <c r="D261" s="51">
        <f t="shared" si="16"/>
        <v>59</v>
      </c>
      <c r="E261" s="36">
        <f t="shared" si="15"/>
        <v>122.85468793685</v>
      </c>
      <c r="F261" s="57">
        <f>[1]!vspline(D261,$C$40:$F$42,4)</f>
        <v>-0.5779153757114133</v>
      </c>
    </row>
    <row r="262" spans="2:6" ht="12.75">
      <c r="B262">
        <f t="shared" si="14"/>
        <v>214</v>
      </c>
      <c r="C262" s="56">
        <f t="shared" si="13"/>
        <v>123.73639833391182</v>
      </c>
      <c r="D262" s="51">
        <f t="shared" si="16"/>
        <v>59.75</v>
      </c>
      <c r="E262" s="36">
        <f t="shared" si="15"/>
        <v>123.14262588161561</v>
      </c>
      <c r="F262" s="57">
        <f>[1]!vspline(D262,$C$40:$F$42,4)</f>
        <v>-0.5937724522962103</v>
      </c>
    </row>
    <row r="263" spans="2:6" ht="12.75">
      <c r="B263">
        <f t="shared" si="14"/>
        <v>215</v>
      </c>
      <c r="C263" s="56">
        <f t="shared" si="13"/>
        <v>124.04016317572435</v>
      </c>
      <c r="D263" s="51">
        <f t="shared" si="16"/>
        <v>60.5</v>
      </c>
      <c r="E263" s="36">
        <f t="shared" si="15"/>
        <v>123.43049886196252</v>
      </c>
      <c r="F263" s="57">
        <f>[1]!vspline(D263,$C$40:$F$42,4)</f>
        <v>-0.6096643137618243</v>
      </c>
    </row>
    <row r="264" spans="2:6" ht="12.75">
      <c r="B264">
        <f t="shared" si="14"/>
        <v>216</v>
      </c>
      <c r="C264" s="56">
        <f t="shared" si="13"/>
        <v>124.34389800130818</v>
      </c>
      <c r="D264" s="51">
        <f t="shared" si="16"/>
        <v>61.25</v>
      </c>
      <c r="E264" s="36">
        <f t="shared" si="15"/>
        <v>123.71830687789063</v>
      </c>
      <c r="F264" s="57">
        <f>[1]!vspline(D264,$C$40:$F$42,4)</f>
        <v>-0.6255911234175545</v>
      </c>
    </row>
    <row r="265" spans="2:6" ht="12.75">
      <c r="B265">
        <f t="shared" si="14"/>
        <v>217</v>
      </c>
      <c r="C265" s="56">
        <f t="shared" si="13"/>
        <v>124.6476029739727</v>
      </c>
      <c r="D265" s="51">
        <f t="shared" si="16"/>
        <v>62</v>
      </c>
      <c r="E265" s="36">
        <f t="shared" si="15"/>
        <v>124.00604992939999</v>
      </c>
      <c r="F265" s="57">
        <f>[1]!vspline(D265,$C$40:$F$42,4)</f>
        <v>-0.6415530445727008</v>
      </c>
    </row>
    <row r="266" spans="2:6" ht="12.75">
      <c r="B266">
        <f t="shared" si="14"/>
        <v>218</v>
      </c>
      <c r="C266" s="56">
        <f t="shared" si="13"/>
        <v>124.95127825702718</v>
      </c>
      <c r="D266" s="51">
        <f t="shared" si="16"/>
        <v>62.75</v>
      </c>
      <c r="E266" s="36">
        <f t="shared" si="15"/>
        <v>124.29372801649062</v>
      </c>
      <c r="F266" s="57">
        <f>[1]!vspline(D266,$C$40:$F$42,4)</f>
        <v>-0.6575502405365626</v>
      </c>
    </row>
    <row r="267" spans="2:6" ht="12.75">
      <c r="B267">
        <f t="shared" si="14"/>
        <v>219</v>
      </c>
      <c r="C267" s="56">
        <f t="shared" si="13"/>
        <v>125.25492401378095</v>
      </c>
      <c r="D267" s="51">
        <f t="shared" si="16"/>
        <v>63.5</v>
      </c>
      <c r="E267" s="36">
        <f t="shared" si="15"/>
        <v>124.5813411391625</v>
      </c>
      <c r="F267" s="57">
        <f>[1]!vspline(D267,$C$40:$F$42,4)</f>
        <v>-0.6735828746184398</v>
      </c>
    </row>
    <row r="268" spans="2:6" ht="12.75">
      <c r="B268">
        <f t="shared" si="14"/>
        <v>220</v>
      </c>
      <c r="C268" s="56">
        <f t="shared" si="13"/>
        <v>125.55854040754325</v>
      </c>
      <c r="D268" s="51">
        <f t="shared" si="16"/>
        <v>64.25</v>
      </c>
      <c r="E268" s="36">
        <f t="shared" si="15"/>
        <v>124.86888929741562</v>
      </c>
      <c r="F268" s="57">
        <f>[1]!vspline(D268,$C$40:$F$42,4)</f>
        <v>-0.6896511101276318</v>
      </c>
    </row>
    <row r="269" spans="2:6" ht="12.75">
      <c r="B269">
        <f t="shared" si="14"/>
        <v>221</v>
      </c>
      <c r="C269" s="56">
        <f t="shared" si="13"/>
        <v>125.86212760162343</v>
      </c>
      <c r="D269" s="51">
        <f t="shared" si="16"/>
        <v>65</v>
      </c>
      <c r="E269" s="36">
        <f t="shared" si="15"/>
        <v>125.15637249125</v>
      </c>
      <c r="F269" s="57">
        <f>[1]!vspline(D269,$C$40:$F$42,4)</f>
        <v>-0.7057551103734382</v>
      </c>
    </row>
    <row r="270" spans="2:6" ht="12.75">
      <c r="B270">
        <f t="shared" si="14"/>
        <v>222</v>
      </c>
      <c r="C270" s="56">
        <f t="shared" si="13"/>
        <v>126.16568575933078</v>
      </c>
      <c r="D270" s="51">
        <f t="shared" si="16"/>
        <v>65.75</v>
      </c>
      <c r="E270" s="36">
        <f t="shared" si="15"/>
        <v>125.44379072066563</v>
      </c>
      <c r="F270" s="57">
        <f>[1]!vspline(D270,$C$40:$F$42,4)</f>
        <v>-0.7218950386651587</v>
      </c>
    </row>
    <row r="271" spans="2:6" ht="12.75">
      <c r="B271">
        <f t="shared" si="14"/>
        <v>223</v>
      </c>
      <c r="C271" s="56">
        <f t="shared" si="13"/>
        <v>126.4692150439746</v>
      </c>
      <c r="D271" s="51">
        <f t="shared" si="16"/>
        <v>66.5</v>
      </c>
      <c r="E271" s="36">
        <f t="shared" si="15"/>
        <v>125.73114398566251</v>
      </c>
      <c r="F271" s="57">
        <f>[1]!vspline(D271,$C$40:$F$42,4)</f>
        <v>-0.7380710583120929</v>
      </c>
    </row>
    <row r="272" spans="2:6" ht="12.75">
      <c r="B272">
        <f t="shared" si="14"/>
        <v>224</v>
      </c>
      <c r="C272" s="56">
        <f t="shared" si="13"/>
        <v>126.77271561886415</v>
      </c>
      <c r="D272" s="51">
        <f t="shared" si="16"/>
        <v>67.25</v>
      </c>
      <c r="E272" s="36">
        <f t="shared" si="15"/>
        <v>126.01843228624061</v>
      </c>
      <c r="F272" s="57">
        <f>[1]!vspline(D272,$C$40:$F$42,4)</f>
        <v>-0.7542833326235403</v>
      </c>
    </row>
    <row r="273" spans="2:6" ht="12.75">
      <c r="B273">
        <f t="shared" si="14"/>
        <v>225</v>
      </c>
      <c r="C273" s="56">
        <f t="shared" si="13"/>
        <v>127.07618764730881</v>
      </c>
      <c r="D273" s="51">
        <f t="shared" si="16"/>
        <v>68</v>
      </c>
      <c r="E273" s="36">
        <f t="shared" si="15"/>
        <v>126.30565562240001</v>
      </c>
      <c r="F273" s="57">
        <f>[1]!vspline(D273,$C$40:$F$42,4)</f>
        <v>-0.7705320249088007</v>
      </c>
    </row>
    <row r="274" spans="2:6" ht="12.75">
      <c r="B274">
        <f t="shared" si="14"/>
        <v>226</v>
      </c>
      <c r="C274" s="56">
        <f t="shared" si="13"/>
        <v>127.37963129261779</v>
      </c>
      <c r="D274" s="51">
        <f t="shared" si="16"/>
        <v>68.75</v>
      </c>
      <c r="E274" s="36">
        <f t="shared" si="15"/>
        <v>126.59281399414061</v>
      </c>
      <c r="F274" s="57">
        <f>[1]!vspline(D274,$C$40:$F$42,4)</f>
        <v>-0.7868172984771735</v>
      </c>
    </row>
    <row r="275" spans="2:6" ht="12.75">
      <c r="B275">
        <f t="shared" si="14"/>
        <v>227</v>
      </c>
      <c r="C275" s="56">
        <f t="shared" si="13"/>
        <v>127.68304671810044</v>
      </c>
      <c r="D275" s="51">
        <f t="shared" si="16"/>
        <v>69.5</v>
      </c>
      <c r="E275" s="36">
        <f t="shared" si="15"/>
        <v>126.87990740146249</v>
      </c>
      <c r="F275" s="57">
        <f>[1]!vspline(D275,$C$40:$F$42,4)</f>
        <v>-0.8031393166379585</v>
      </c>
    </row>
    <row r="276" spans="2:6" ht="12.75">
      <c r="B276">
        <f t="shared" si="14"/>
        <v>228</v>
      </c>
      <c r="C276" s="56">
        <f t="shared" si="13"/>
        <v>127.98643408706609</v>
      </c>
      <c r="D276" s="51">
        <f t="shared" si="16"/>
        <v>70.25</v>
      </c>
      <c r="E276" s="36">
        <f t="shared" si="15"/>
        <v>127.16693584436563</v>
      </c>
      <c r="F276" s="57">
        <f>[1]!vspline(D276,$C$40:$F$42,4)</f>
        <v>-0.8194982427004551</v>
      </c>
    </row>
    <row r="277" spans="2:6" ht="12.75">
      <c r="B277">
        <f t="shared" si="14"/>
        <v>229</v>
      </c>
      <c r="C277" s="56">
        <f t="shared" si="13"/>
        <v>128.28979356282397</v>
      </c>
      <c r="D277" s="51">
        <f t="shared" si="16"/>
        <v>71</v>
      </c>
      <c r="E277" s="36">
        <f t="shared" si="15"/>
        <v>127.45389932285</v>
      </c>
      <c r="F277" s="57">
        <f>[1]!vspline(D277,$C$40:$F$42,4)</f>
        <v>-0.8358942399739631</v>
      </c>
    </row>
    <row r="278" spans="2:6" ht="12.75">
      <c r="B278">
        <f t="shared" si="14"/>
        <v>230</v>
      </c>
      <c r="C278" s="56">
        <f t="shared" si="13"/>
        <v>128.59312530868343</v>
      </c>
      <c r="D278" s="51">
        <f t="shared" si="16"/>
        <v>71.75</v>
      </c>
      <c r="E278" s="36">
        <f t="shared" si="15"/>
        <v>127.74079783691563</v>
      </c>
      <c r="F278" s="57">
        <f>[1]!vspline(D278,$C$40:$F$42,4)</f>
        <v>-0.852327471767782</v>
      </c>
    </row>
    <row r="279" spans="2:6" ht="12.75">
      <c r="B279">
        <f t="shared" si="14"/>
        <v>231</v>
      </c>
      <c r="C279" s="56">
        <f t="shared" si="13"/>
        <v>128.8964294879537</v>
      </c>
      <c r="D279" s="51">
        <f t="shared" si="16"/>
        <v>72.5</v>
      </c>
      <c r="E279" s="36">
        <f t="shared" si="15"/>
        <v>128.0276313865625</v>
      </c>
      <c r="F279" s="57">
        <f>[1]!vspline(D279,$C$40:$F$42,4)</f>
        <v>-0.8687981013912115</v>
      </c>
    </row>
    <row r="280" spans="2:6" ht="12.75">
      <c r="B280">
        <f t="shared" si="14"/>
        <v>232</v>
      </c>
      <c r="C280" s="56">
        <f t="shared" si="13"/>
        <v>129.1997062639442</v>
      </c>
      <c r="D280" s="51">
        <f t="shared" si="16"/>
        <v>73.25</v>
      </c>
      <c r="E280" s="36">
        <f t="shared" si="15"/>
        <v>128.31439997179064</v>
      </c>
      <c r="F280" s="57">
        <f>[1]!vspline(D280,$C$40:$F$42,4)</f>
        <v>-0.8853062921535512</v>
      </c>
    </row>
    <row r="281" spans="2:6" ht="12.75">
      <c r="B281">
        <f t="shared" si="14"/>
        <v>233</v>
      </c>
      <c r="C281" s="56">
        <f t="shared" si="13"/>
        <v>129.5029557999641</v>
      </c>
      <c r="D281" s="51">
        <f t="shared" si="16"/>
        <v>74</v>
      </c>
      <c r="E281" s="36">
        <f t="shared" si="15"/>
        <v>128.6011035926</v>
      </c>
      <c r="F281" s="57">
        <f>[1]!vspline(D281,$C$40:$F$42,4)</f>
        <v>-0.9018522073641005</v>
      </c>
    </row>
    <row r="282" spans="2:6" ht="12.75">
      <c r="B282">
        <f t="shared" si="14"/>
        <v>234</v>
      </c>
      <c r="C282" s="56">
        <f t="shared" si="13"/>
        <v>129.8061782593228</v>
      </c>
      <c r="D282" s="51">
        <f t="shared" si="16"/>
        <v>74.75</v>
      </c>
      <c r="E282" s="36">
        <f t="shared" si="15"/>
        <v>128.88774224899063</v>
      </c>
      <c r="F282" s="57">
        <f>[1]!vspline(D282,$C$40:$F$42,4)</f>
        <v>-0.9184360103321593</v>
      </c>
    </row>
    <row r="283" spans="2:6" ht="12.75">
      <c r="B283">
        <f t="shared" si="14"/>
        <v>235</v>
      </c>
      <c r="C283" s="56">
        <f t="shared" si="13"/>
        <v>130.1093738053295</v>
      </c>
      <c r="D283" s="51">
        <f t="shared" si="16"/>
        <v>75.5</v>
      </c>
      <c r="E283" s="36">
        <f t="shared" si="15"/>
        <v>129.1743159409625</v>
      </c>
      <c r="F283" s="57">
        <f>[1]!vspline(D283,$C$40:$F$42,4)</f>
        <v>-0.9350578643670271</v>
      </c>
    </row>
    <row r="284" spans="2:6" ht="12.75">
      <c r="B284">
        <f t="shared" si="14"/>
        <v>236</v>
      </c>
      <c r="C284" s="56">
        <f t="shared" si="13"/>
        <v>130.41254260129364</v>
      </c>
      <c r="D284" s="51">
        <f t="shared" si="16"/>
        <v>76.25</v>
      </c>
      <c r="E284" s="36">
        <f t="shared" si="15"/>
        <v>129.46082466851564</v>
      </c>
      <c r="F284" s="57">
        <f>[1]!vspline(D284,$C$40:$F$42,4)</f>
        <v>-0.9517179327780034</v>
      </c>
    </row>
    <row r="285" spans="2:6" ht="12.75">
      <c r="B285">
        <f t="shared" si="14"/>
        <v>237</v>
      </c>
      <c r="C285" s="56">
        <f t="shared" si="13"/>
        <v>130.7156848105244</v>
      </c>
      <c r="D285" s="51">
        <f t="shared" si="16"/>
        <v>77</v>
      </c>
      <c r="E285" s="36">
        <f t="shared" si="15"/>
        <v>129.74726843165</v>
      </c>
      <c r="F285" s="57">
        <f>[1]!vspline(D285,$C$40:$F$42,4)</f>
        <v>-0.968416378874388</v>
      </c>
    </row>
    <row r="286" spans="2:6" ht="12.75">
      <c r="B286">
        <f t="shared" si="14"/>
        <v>238</v>
      </c>
      <c r="C286" s="56">
        <f t="shared" si="13"/>
        <v>131.01880059633112</v>
      </c>
      <c r="D286" s="51">
        <f t="shared" si="16"/>
        <v>77.75</v>
      </c>
      <c r="E286" s="36">
        <f t="shared" si="15"/>
        <v>130.03364723036563</v>
      </c>
      <c r="F286" s="57">
        <f>[1]!vspline(D286,$C$40:$F$42,4)</f>
        <v>-0.9851533659654803</v>
      </c>
    </row>
    <row r="287" spans="2:6" ht="12.75">
      <c r="B287">
        <f t="shared" si="14"/>
        <v>239</v>
      </c>
      <c r="C287" s="56">
        <f t="shared" si="13"/>
        <v>131.32189012202306</v>
      </c>
      <c r="D287" s="51">
        <f t="shared" si="16"/>
        <v>78.5</v>
      </c>
      <c r="E287" s="36">
        <f t="shared" si="15"/>
        <v>130.3199610646625</v>
      </c>
      <c r="F287" s="57">
        <f>[1]!vspline(D287,$C$40:$F$42,4)</f>
        <v>-1.0019290573605801</v>
      </c>
    </row>
    <row r="288" spans="2:6" ht="12.75">
      <c r="B288">
        <f t="shared" si="14"/>
        <v>240</v>
      </c>
      <c r="C288" s="56">
        <f t="shared" si="13"/>
        <v>131.62495355090962</v>
      </c>
      <c r="D288" s="51">
        <f t="shared" si="16"/>
        <v>79.25</v>
      </c>
      <c r="E288" s="36">
        <f t="shared" si="15"/>
        <v>130.60620993454063</v>
      </c>
      <c r="F288" s="57">
        <f>[1]!vspline(D288,$C$40:$F$42,4)</f>
        <v>-1.018743616368987</v>
      </c>
    </row>
    <row r="289" spans="2:6" ht="12.75">
      <c r="B289">
        <f t="shared" si="14"/>
        <v>241</v>
      </c>
      <c r="C289" s="56">
        <f t="shared" si="13"/>
        <v>131.9279910463</v>
      </c>
      <c r="D289" s="51">
        <f t="shared" si="16"/>
        <v>80</v>
      </c>
      <c r="E289" s="36">
        <f t="shared" si="15"/>
        <v>130.89239384</v>
      </c>
      <c r="F289" s="57">
        <f>[1]!vspline(D289,$C$40:$F$42,4)</f>
        <v>-1.0355972063000005</v>
      </c>
    </row>
    <row r="290" spans="2:6" ht="12.75">
      <c r="B290">
        <f t="shared" si="14"/>
        <v>242</v>
      </c>
      <c r="C290" s="56">
        <f t="shared" si="13"/>
        <v>132.23100277150357</v>
      </c>
      <c r="D290" s="51">
        <f t="shared" si="16"/>
        <v>80.75</v>
      </c>
      <c r="E290" s="36">
        <f t="shared" si="15"/>
        <v>131.17851278104064</v>
      </c>
      <c r="F290" s="57">
        <f>[1]!vspline(D290,$C$40:$F$42,4)</f>
        <v>-1.0524899904629201</v>
      </c>
    </row>
    <row r="291" spans="2:6" ht="12.75">
      <c r="B291">
        <f t="shared" si="14"/>
        <v>243</v>
      </c>
      <c r="C291" s="56">
        <f t="shared" si="13"/>
        <v>132.53398888982952</v>
      </c>
      <c r="D291" s="51">
        <f t="shared" si="16"/>
        <v>81.5</v>
      </c>
      <c r="E291" s="36">
        <f t="shared" si="15"/>
        <v>131.46456675766248</v>
      </c>
      <c r="F291" s="57">
        <f>[1]!vspline(D291,$C$40:$F$42,4)</f>
        <v>-1.0694221321670456</v>
      </c>
    </row>
    <row r="292" spans="2:6" ht="12.75">
      <c r="B292">
        <f t="shared" si="14"/>
        <v>244</v>
      </c>
      <c r="C292" s="56">
        <f t="shared" si="13"/>
        <v>132.83694956458731</v>
      </c>
      <c r="D292" s="51">
        <f t="shared" si="16"/>
        <v>82.25</v>
      </c>
      <c r="E292" s="36">
        <f t="shared" si="15"/>
        <v>131.75055576986563</v>
      </c>
      <c r="F292" s="57">
        <f>[1]!vspline(D292,$C$40:$F$42,4)</f>
        <v>-1.0863937947216766</v>
      </c>
    </row>
    <row r="293" spans="2:6" ht="12.75">
      <c r="B293">
        <f t="shared" si="14"/>
        <v>245</v>
      </c>
      <c r="C293" s="56">
        <f t="shared" si="13"/>
        <v>133.13988495908612</v>
      </c>
      <c r="D293" s="51">
        <f t="shared" si="16"/>
        <v>83</v>
      </c>
      <c r="E293" s="36">
        <f t="shared" si="15"/>
        <v>132.03647981765002</v>
      </c>
      <c r="F293" s="57">
        <f>[1]!vspline(D293,$C$40:$F$42,4)</f>
        <v>-1.1034051414361128</v>
      </c>
    </row>
    <row r="294" spans="2:6" ht="12.75">
      <c r="B294">
        <f t="shared" si="14"/>
        <v>246</v>
      </c>
      <c r="C294" s="56">
        <f t="shared" si="13"/>
        <v>133.44279523663528</v>
      </c>
      <c r="D294" s="51">
        <f t="shared" si="16"/>
        <v>83.75</v>
      </c>
      <c r="E294" s="36">
        <f t="shared" si="15"/>
        <v>132.32233890101563</v>
      </c>
      <c r="F294" s="57">
        <f>[1]!vspline(D294,$C$40:$F$42,4)</f>
        <v>-1.1204563356196537</v>
      </c>
    </row>
    <row r="295" spans="2:6" ht="12.75">
      <c r="B295">
        <f t="shared" si="14"/>
        <v>247</v>
      </c>
      <c r="C295" s="56">
        <f t="shared" si="13"/>
        <v>133.7456805605441</v>
      </c>
      <c r="D295" s="51">
        <f t="shared" si="16"/>
        <v>84.5</v>
      </c>
      <c r="E295" s="36">
        <f t="shared" si="15"/>
        <v>132.60813301996248</v>
      </c>
      <c r="F295" s="57">
        <f>[1]!vspline(D295,$C$40:$F$42,4)</f>
        <v>-1.1375475405815987</v>
      </c>
    </row>
    <row r="296" spans="2:6" ht="12.75">
      <c r="B296">
        <f t="shared" si="14"/>
        <v>248</v>
      </c>
      <c r="C296" s="56">
        <f t="shared" si="13"/>
        <v>134.04854109412187</v>
      </c>
      <c r="D296" s="51">
        <f t="shared" si="16"/>
        <v>85.25</v>
      </c>
      <c r="E296" s="36">
        <f t="shared" si="15"/>
        <v>132.89386217449064</v>
      </c>
      <c r="F296" s="57">
        <f>[1]!vspline(D296,$C$40:$F$42,4)</f>
        <v>-1.1546789196312477</v>
      </c>
    </row>
    <row r="297" spans="2:6" ht="12.75">
      <c r="B297">
        <f t="shared" si="14"/>
        <v>249</v>
      </c>
      <c r="C297" s="56">
        <f t="shared" si="13"/>
        <v>134.3513770006779</v>
      </c>
      <c r="D297" s="51">
        <f t="shared" si="16"/>
        <v>86</v>
      </c>
      <c r="E297" s="36">
        <f t="shared" si="15"/>
        <v>133.1795263646</v>
      </c>
      <c r="F297" s="57">
        <f>[1]!vspline(D297,$C$40:$F$42,4)</f>
        <v>-1.1718506360779002</v>
      </c>
    </row>
    <row r="298" spans="2:6" ht="12.75">
      <c r="B298">
        <f t="shared" si="14"/>
        <v>250</v>
      </c>
      <c r="C298" s="56">
        <f t="shared" si="13"/>
        <v>134.6541884435215</v>
      </c>
      <c r="D298" s="51">
        <f t="shared" si="16"/>
        <v>86.75</v>
      </c>
      <c r="E298" s="36">
        <f t="shared" si="15"/>
        <v>133.46512559029063</v>
      </c>
      <c r="F298" s="57">
        <f>[1]!vspline(D298,$C$40:$F$42,4)</f>
        <v>-1.189062853230856</v>
      </c>
    </row>
    <row r="299" spans="2:6" ht="12.75">
      <c r="B299">
        <f t="shared" si="14"/>
        <v>251</v>
      </c>
      <c r="C299" s="56">
        <f t="shared" si="13"/>
        <v>134.9569755859619</v>
      </c>
      <c r="D299" s="51">
        <f t="shared" si="16"/>
        <v>87.5</v>
      </c>
      <c r="E299" s="36">
        <f t="shared" si="15"/>
        <v>133.7506598515625</v>
      </c>
      <c r="F299" s="57">
        <f>[1]!vspline(D299,$C$40:$F$42,4)</f>
        <v>-1.2063157343994144</v>
      </c>
    </row>
    <row r="300" spans="2:6" ht="12.75">
      <c r="B300">
        <f t="shared" si="14"/>
        <v>252</v>
      </c>
      <c r="C300" s="56">
        <f t="shared" si="13"/>
        <v>135.2597385913085</v>
      </c>
      <c r="D300" s="51">
        <f t="shared" si="16"/>
        <v>88.25</v>
      </c>
      <c r="E300" s="36">
        <f t="shared" si="15"/>
        <v>134.03612914841563</v>
      </c>
      <c r="F300" s="57">
        <f>[1]!vspline(D300,$C$40:$F$42,4)</f>
        <v>-1.223609442892875</v>
      </c>
    </row>
    <row r="301" spans="2:6" ht="12.75">
      <c r="B301">
        <f t="shared" si="14"/>
        <v>253</v>
      </c>
      <c r="C301" s="56">
        <f t="shared" si="13"/>
        <v>135.56247762287055</v>
      </c>
      <c r="D301" s="51">
        <f t="shared" si="16"/>
        <v>89</v>
      </c>
      <c r="E301" s="36">
        <f t="shared" si="15"/>
        <v>134.32153348085</v>
      </c>
      <c r="F301" s="57">
        <f>[1]!vspline(D301,$C$40:$F$42,4)</f>
        <v>-1.2409441420205378</v>
      </c>
    </row>
    <row r="302" spans="2:6" ht="12.75">
      <c r="B302">
        <f t="shared" si="14"/>
        <v>254</v>
      </c>
      <c r="C302" s="56">
        <f t="shared" si="13"/>
        <v>135.86519284395735</v>
      </c>
      <c r="D302" s="51">
        <f t="shared" si="16"/>
        <v>89.75</v>
      </c>
      <c r="E302" s="36">
        <f t="shared" si="15"/>
        <v>134.60687284886563</v>
      </c>
      <c r="F302" s="57">
        <f>[1]!vspline(D302,$C$40:$F$42,4)</f>
        <v>-1.258319995091702</v>
      </c>
    </row>
    <row r="303" spans="2:6" ht="12.75">
      <c r="B303">
        <f t="shared" si="14"/>
        <v>255</v>
      </c>
      <c r="C303" s="56">
        <f t="shared" si="13"/>
        <v>136.1678844178782</v>
      </c>
      <c r="D303" s="51">
        <f t="shared" si="16"/>
        <v>90.5</v>
      </c>
      <c r="E303" s="36">
        <f t="shared" si="15"/>
        <v>134.89214725246254</v>
      </c>
      <c r="F303" s="57">
        <f>[1]!vspline(D303,$C$40:$F$42,4)</f>
        <v>-1.2757371654156673</v>
      </c>
    </row>
    <row r="304" spans="2:6" ht="12.75">
      <c r="B304">
        <f t="shared" si="14"/>
        <v>256</v>
      </c>
      <c r="C304" s="56">
        <f t="shared" si="13"/>
        <v>136.47055250794236</v>
      </c>
      <c r="D304" s="51">
        <f t="shared" si="16"/>
        <v>91.25</v>
      </c>
      <c r="E304" s="36">
        <f t="shared" si="15"/>
        <v>135.17735669164063</v>
      </c>
      <c r="F304" s="57">
        <f>[1]!vspline(D304,$C$40:$F$42,4)</f>
        <v>-1.2931958163017336</v>
      </c>
    </row>
    <row r="305" spans="2:6" ht="12.75">
      <c r="B305">
        <f t="shared" si="14"/>
        <v>257</v>
      </c>
      <c r="C305" s="56">
        <f aca="true" t="shared" si="17" ref="C305:C368">E305-F305</f>
        <v>136.7731972774592</v>
      </c>
      <c r="D305" s="51">
        <f t="shared" si="16"/>
        <v>92</v>
      </c>
      <c r="E305" s="36">
        <f t="shared" si="15"/>
        <v>135.4625011664</v>
      </c>
      <c r="F305" s="57">
        <f>[1]!vspline(D305,$C$40:$F$42,4)</f>
        <v>-1.3106961110592001</v>
      </c>
    </row>
    <row r="306" spans="2:6" ht="12.75">
      <c r="B306">
        <f t="shared" si="14"/>
        <v>258</v>
      </c>
      <c r="C306" s="56">
        <f t="shared" si="17"/>
        <v>137.075818889738</v>
      </c>
      <c r="D306" s="51">
        <f t="shared" si="16"/>
        <v>92.75</v>
      </c>
      <c r="E306" s="36">
        <f t="shared" si="15"/>
        <v>135.74758067674063</v>
      </c>
      <c r="F306" s="57">
        <f>[1]!vspline(D306,$C$40:$F$42,4)</f>
        <v>-1.3282382129973667</v>
      </c>
    </row>
    <row r="307" spans="2:6" ht="12.75">
      <c r="B307">
        <f aca="true" t="shared" si="18" ref="B307:B370">B306+1</f>
        <v>259</v>
      </c>
      <c r="C307" s="56">
        <f t="shared" si="17"/>
        <v>137.37841750808803</v>
      </c>
      <c r="D307" s="51">
        <f t="shared" si="16"/>
        <v>93.5</v>
      </c>
      <c r="E307" s="36">
        <f t="shared" si="15"/>
        <v>136.0325952226625</v>
      </c>
      <c r="F307" s="57">
        <f>[1]!vspline(D307,$C$40:$F$42,4)</f>
        <v>-1.3458222854255328</v>
      </c>
    </row>
    <row r="308" spans="2:6" ht="12.75">
      <c r="B308">
        <f t="shared" si="18"/>
        <v>260</v>
      </c>
      <c r="C308" s="56">
        <f t="shared" si="17"/>
        <v>137.68099329581864</v>
      </c>
      <c r="D308" s="51">
        <f t="shared" si="16"/>
        <v>94.25</v>
      </c>
      <c r="E308" s="36">
        <f aca="true" t="shared" si="19" ref="E308:E371">IF(D308&gt;=0,$D$28*(1+$D$32*D308+$D$33*D308^2-100*$D$35*D308^3+$D$35*D308^4),$D$28*(1+$D$32*D308+$D$33*D308^2-100*$D$34*D308^3+$D$34*D308^4))</f>
        <v>136.31754480416564</v>
      </c>
      <c r="F308" s="57">
        <f>[1]!vspline(D308,$C$40:$F$42,4)</f>
        <v>-1.3634484916529983</v>
      </c>
    </row>
    <row r="309" spans="2:6" ht="12.75">
      <c r="B309">
        <f t="shared" si="18"/>
        <v>261</v>
      </c>
      <c r="C309" s="56">
        <f t="shared" si="17"/>
        <v>137.98354641623908</v>
      </c>
      <c r="D309" s="51">
        <f t="shared" si="16"/>
        <v>95</v>
      </c>
      <c r="E309" s="36">
        <f t="shared" si="19"/>
        <v>136.60242942125</v>
      </c>
      <c r="F309" s="57">
        <f>[1]!vspline(D309,$C$40:$F$42,4)</f>
        <v>-1.3811169949890625</v>
      </c>
    </row>
    <row r="310" spans="2:6" ht="12.75">
      <c r="B310">
        <f t="shared" si="18"/>
        <v>262</v>
      </c>
      <c r="C310" s="56">
        <f t="shared" si="17"/>
        <v>138.28607703265865</v>
      </c>
      <c r="D310" s="51">
        <f t="shared" si="16"/>
        <v>95.75</v>
      </c>
      <c r="E310" s="36">
        <f t="shared" si="19"/>
        <v>136.88724907391563</v>
      </c>
      <c r="F310" s="57">
        <f>[1]!vspline(D310,$C$40:$F$42,4)</f>
        <v>-1.3988279587430252</v>
      </c>
    </row>
    <row r="311" spans="2:6" ht="12.75">
      <c r="B311">
        <f t="shared" si="18"/>
        <v>263</v>
      </c>
      <c r="C311" s="56">
        <f t="shared" si="17"/>
        <v>138.58858530838668</v>
      </c>
      <c r="D311" s="51">
        <f t="shared" si="16"/>
        <v>96.5</v>
      </c>
      <c r="E311" s="36">
        <f t="shared" si="19"/>
        <v>137.1720037621625</v>
      </c>
      <c r="F311" s="57">
        <f>[1]!vspline(D311,$C$40:$F$42,4)</f>
        <v>-1.416581546224186</v>
      </c>
    </row>
    <row r="312" spans="2:6" ht="12.75">
      <c r="B312">
        <f t="shared" si="18"/>
        <v>264</v>
      </c>
      <c r="C312" s="56">
        <f t="shared" si="17"/>
        <v>138.89107140673244</v>
      </c>
      <c r="D312" s="51">
        <f t="shared" si="16"/>
        <v>97.25</v>
      </c>
      <c r="E312" s="36">
        <f t="shared" si="19"/>
        <v>137.4566934859906</v>
      </c>
      <c r="F312" s="57">
        <f>[1]!vspline(D312,$C$40:$F$42,4)</f>
        <v>-1.4343779207418443</v>
      </c>
    </row>
    <row r="313" spans="2:6" ht="12.75">
      <c r="B313">
        <f t="shared" si="18"/>
        <v>265</v>
      </c>
      <c r="C313" s="56">
        <f t="shared" si="17"/>
        <v>139.1935354910053</v>
      </c>
      <c r="D313" s="51">
        <f t="shared" si="16"/>
        <v>98</v>
      </c>
      <c r="E313" s="36">
        <f t="shared" si="19"/>
        <v>137.74131824539998</v>
      </c>
      <c r="F313" s="57">
        <f>[1]!vspline(D313,$C$40:$F$42,4)</f>
        <v>-1.4522172456053</v>
      </c>
    </row>
    <row r="314" spans="2:6" ht="12.75">
      <c r="B314">
        <f t="shared" si="18"/>
        <v>266</v>
      </c>
      <c r="C314" s="56">
        <f t="shared" si="17"/>
        <v>139.4959777245145</v>
      </c>
      <c r="D314" s="51">
        <f t="shared" si="16"/>
        <v>98.75</v>
      </c>
      <c r="E314" s="36">
        <f t="shared" si="19"/>
        <v>138.02587804039064</v>
      </c>
      <c r="F314" s="57">
        <f>[1]!vspline(D314,$C$40:$F$42,4)</f>
        <v>-1.4700996841238525</v>
      </c>
    </row>
    <row r="315" spans="2:6" ht="12.75">
      <c r="B315">
        <f t="shared" si="18"/>
        <v>267</v>
      </c>
      <c r="C315" s="56">
        <f t="shared" si="17"/>
        <v>139.79839827056932</v>
      </c>
      <c r="D315" s="51">
        <f aca="true" t="shared" si="20" ref="D315:D378">IF(D314+$D$44&gt;$C$42,D314,D314+$D$44)</f>
        <v>99.5</v>
      </c>
      <c r="E315" s="36">
        <f t="shared" si="19"/>
        <v>138.3103728709625</v>
      </c>
      <c r="F315" s="57">
        <f>[1]!vspline(D315,$C$40:$F$42,4)</f>
        <v>-1.4880253996068016</v>
      </c>
    </row>
    <row r="316" spans="2:6" ht="12.75">
      <c r="B316">
        <f t="shared" si="18"/>
        <v>268</v>
      </c>
      <c r="C316" s="56">
        <f t="shared" si="17"/>
        <v>140.10079728945482</v>
      </c>
      <c r="D316" s="51">
        <f t="shared" si="20"/>
        <v>100.25</v>
      </c>
      <c r="E316" s="36">
        <f t="shared" si="19"/>
        <v>138.59480273711563</v>
      </c>
      <c r="F316" s="57">
        <f>[1]!vspline(D316,$C$40:$F$42,4)</f>
        <v>-1.5059945523392004</v>
      </c>
    </row>
    <row r="317" spans="2:6" ht="12.75">
      <c r="B317">
        <f t="shared" si="18"/>
        <v>269</v>
      </c>
      <c r="C317" s="56">
        <f t="shared" si="17"/>
        <v>140.40317476000135</v>
      </c>
      <c r="D317" s="51">
        <f t="shared" si="20"/>
        <v>101</v>
      </c>
      <c r="E317" s="36">
        <f t="shared" si="19"/>
        <v>138.87916763885002</v>
      </c>
      <c r="F317" s="57">
        <f>[1]!vspline(D317,$C$40:$F$42,4)</f>
        <v>-1.524007121151325</v>
      </c>
    </row>
    <row r="318" spans="2:6" ht="12.75">
      <c r="B318">
        <f t="shared" si="18"/>
        <v>270</v>
      </c>
      <c r="C318" s="56">
        <f t="shared" si="17"/>
        <v>140.70553037978416</v>
      </c>
      <c r="D318" s="51">
        <f t="shared" si="20"/>
        <v>101.75</v>
      </c>
      <c r="E318" s="36">
        <f t="shared" si="19"/>
        <v>139.16346757616563</v>
      </c>
      <c r="F318" s="57">
        <f>[1]!vspline(D318,$C$40:$F$42,4)</f>
        <v>-1.5420628036185464</v>
      </c>
    </row>
    <row r="319" spans="2:6" ht="12.75">
      <c r="B319">
        <f t="shared" si="18"/>
        <v>271</v>
      </c>
      <c r="C319" s="56">
        <f t="shared" si="17"/>
        <v>141.0078638221848</v>
      </c>
      <c r="D319" s="51">
        <f t="shared" si="20"/>
        <v>102.5</v>
      </c>
      <c r="E319" s="36">
        <f t="shared" si="19"/>
        <v>139.4477025490625</v>
      </c>
      <c r="F319" s="57">
        <f>[1]!vspline(D319,$C$40:$F$42,4)</f>
        <v>-1.5601612731222656</v>
      </c>
    </row>
    <row r="320" spans="2:6" ht="12.75">
      <c r="B320">
        <f t="shared" si="18"/>
        <v>272</v>
      </c>
      <c r="C320" s="56">
        <f t="shared" si="17"/>
        <v>141.3101747605845</v>
      </c>
      <c r="D320" s="51">
        <f t="shared" si="20"/>
        <v>103.25</v>
      </c>
      <c r="E320" s="36">
        <f t="shared" si="19"/>
        <v>139.7318725575406</v>
      </c>
      <c r="F320" s="57">
        <f>[1]!vspline(D320,$C$40:$F$42,4)</f>
        <v>-1.5783022030438831</v>
      </c>
    </row>
    <row r="321" spans="2:6" ht="12.75">
      <c r="B321">
        <f t="shared" si="18"/>
        <v>273</v>
      </c>
      <c r="C321" s="56">
        <f t="shared" si="17"/>
        <v>141.61246286836482</v>
      </c>
      <c r="D321" s="51">
        <f t="shared" si="20"/>
        <v>104</v>
      </c>
      <c r="E321" s="36">
        <f t="shared" si="19"/>
        <v>140.0159776016</v>
      </c>
      <c r="F321" s="57">
        <f>[1]!vspline(D321,$C$40:$F$42,4)</f>
        <v>-1.5964852667648</v>
      </c>
    </row>
    <row r="322" spans="2:6" ht="12.75">
      <c r="B322">
        <f t="shared" si="18"/>
        <v>274</v>
      </c>
      <c r="C322" s="56">
        <f t="shared" si="17"/>
        <v>141.91472781890704</v>
      </c>
      <c r="D322" s="51">
        <f t="shared" si="20"/>
        <v>104.75</v>
      </c>
      <c r="E322" s="36">
        <f t="shared" si="19"/>
        <v>140.30001768124063</v>
      </c>
      <c r="F322" s="57">
        <f>[1]!vspline(D322,$C$40:$F$42,4)</f>
        <v>-1.6147101376664166</v>
      </c>
    </row>
    <row r="323" spans="2:6" ht="12.75">
      <c r="B323">
        <f t="shared" si="18"/>
        <v>275</v>
      </c>
      <c r="C323" s="56">
        <f t="shared" si="17"/>
        <v>142.21696928559263</v>
      </c>
      <c r="D323" s="51">
        <f t="shared" si="20"/>
        <v>105.5</v>
      </c>
      <c r="E323" s="36">
        <f t="shared" si="19"/>
        <v>140.5839927964625</v>
      </c>
      <c r="F323" s="57">
        <f>[1]!vspline(D323,$C$40:$F$42,4)</f>
        <v>-1.6329764891301342</v>
      </c>
    </row>
    <row r="324" spans="2:6" ht="12.75">
      <c r="B324">
        <f t="shared" si="18"/>
        <v>276</v>
      </c>
      <c r="C324" s="56">
        <f t="shared" si="17"/>
        <v>142.51918694180299</v>
      </c>
      <c r="D324" s="51">
        <f t="shared" si="20"/>
        <v>106.25</v>
      </c>
      <c r="E324" s="36">
        <f t="shared" si="19"/>
        <v>140.86790294726563</v>
      </c>
      <c r="F324" s="57">
        <f>[1]!vspline(D324,$C$40:$F$42,4)</f>
        <v>-1.6512839945373534</v>
      </c>
    </row>
    <row r="325" spans="2:6" ht="12.75">
      <c r="B325">
        <f t="shared" si="18"/>
        <v>277</v>
      </c>
      <c r="C325" s="56">
        <f t="shared" si="17"/>
        <v>142.8213804609195</v>
      </c>
      <c r="D325" s="51">
        <f t="shared" si="20"/>
        <v>107</v>
      </c>
      <c r="E325" s="36">
        <f t="shared" si="19"/>
        <v>141.15174813365002</v>
      </c>
      <c r="F325" s="57">
        <f>[1]!vspline(D325,$C$40:$F$42,4)</f>
        <v>-1.6696323272694749</v>
      </c>
    </row>
    <row r="326" spans="2:6" ht="12.75">
      <c r="B326">
        <f t="shared" si="18"/>
        <v>278</v>
      </c>
      <c r="C326" s="56">
        <f t="shared" si="17"/>
        <v>143.12354951632355</v>
      </c>
      <c r="D326" s="51">
        <f t="shared" si="20"/>
        <v>107.75</v>
      </c>
      <c r="E326" s="36">
        <f t="shared" si="19"/>
        <v>141.43552835561565</v>
      </c>
      <c r="F326" s="57">
        <f>[1]!vspline(D326,$C$40:$F$42,4)</f>
        <v>-1.6880211607078994</v>
      </c>
    </row>
    <row r="327" spans="2:6" ht="12.75">
      <c r="B327">
        <f t="shared" si="18"/>
        <v>279</v>
      </c>
      <c r="C327" s="56">
        <f t="shared" si="17"/>
        <v>143.42569378139655</v>
      </c>
      <c r="D327" s="51">
        <f t="shared" si="20"/>
        <v>108.5</v>
      </c>
      <c r="E327" s="36">
        <f t="shared" si="19"/>
        <v>141.71924361316252</v>
      </c>
      <c r="F327" s="57">
        <f>[1]!vspline(D327,$C$40:$F$42,4)</f>
        <v>-1.7064501682340278</v>
      </c>
    </row>
    <row r="328" spans="2:6" ht="12.75">
      <c r="B328">
        <f t="shared" si="18"/>
        <v>280</v>
      </c>
      <c r="C328" s="56">
        <f t="shared" si="17"/>
        <v>143.72781292951987</v>
      </c>
      <c r="D328" s="51">
        <f t="shared" si="20"/>
        <v>109.25</v>
      </c>
      <c r="E328" s="36">
        <f t="shared" si="19"/>
        <v>142.0028939062906</v>
      </c>
      <c r="F328" s="57">
        <f>[1]!vspline(D328,$C$40:$F$42,4)</f>
        <v>-1.724919023229261</v>
      </c>
    </row>
    <row r="329" spans="2:6" ht="12.75">
      <c r="B329">
        <f t="shared" si="18"/>
        <v>281</v>
      </c>
      <c r="C329" s="56">
        <f t="shared" si="17"/>
        <v>144.029906634075</v>
      </c>
      <c r="D329" s="51">
        <f t="shared" si="20"/>
        <v>110</v>
      </c>
      <c r="E329" s="36">
        <f t="shared" si="19"/>
        <v>142.286479235</v>
      </c>
      <c r="F329" s="57">
        <f>[1]!vspline(D329,$C$40:$F$42,4)</f>
        <v>-1.7434273990749998</v>
      </c>
    </row>
    <row r="330" spans="2:6" ht="12.75">
      <c r="B330">
        <f t="shared" si="18"/>
        <v>282</v>
      </c>
      <c r="C330" s="56">
        <f t="shared" si="17"/>
        <v>144.33197456844326</v>
      </c>
      <c r="D330" s="51">
        <f t="shared" si="20"/>
        <v>110.75</v>
      </c>
      <c r="E330" s="36">
        <f t="shared" si="19"/>
        <v>142.5699995992906</v>
      </c>
      <c r="F330" s="57">
        <f>[1]!vspline(D330,$C$40:$F$42,4)</f>
        <v>-1.7619749691526447</v>
      </c>
    </row>
    <row r="331" spans="2:6" ht="12.75">
      <c r="B331">
        <f t="shared" si="18"/>
        <v>283</v>
      </c>
      <c r="C331" s="56">
        <f t="shared" si="17"/>
        <v>144.6340164060061</v>
      </c>
      <c r="D331" s="51">
        <f t="shared" si="20"/>
        <v>111.5</v>
      </c>
      <c r="E331" s="36">
        <f t="shared" si="19"/>
        <v>142.85345499916252</v>
      </c>
      <c r="F331" s="57">
        <f>[1]!vspline(D331,$C$40:$F$42,4)</f>
        <v>-1.7805614068435967</v>
      </c>
    </row>
    <row r="332" spans="2:6" ht="12.75">
      <c r="B332">
        <f t="shared" si="18"/>
        <v>284</v>
      </c>
      <c r="C332" s="56">
        <f t="shared" si="17"/>
        <v>144.9360318201449</v>
      </c>
      <c r="D332" s="51">
        <f t="shared" si="20"/>
        <v>112.25</v>
      </c>
      <c r="E332" s="36">
        <f t="shared" si="19"/>
        <v>143.13684543461565</v>
      </c>
      <c r="F332" s="57">
        <f>[1]!vspline(D332,$C$40:$F$42,4)</f>
        <v>-1.7991863855292562</v>
      </c>
    </row>
    <row r="333" spans="2:6" ht="12.75">
      <c r="B333">
        <f t="shared" si="18"/>
        <v>285</v>
      </c>
      <c r="C333" s="56">
        <f t="shared" si="17"/>
        <v>145.23802048424102</v>
      </c>
      <c r="D333" s="51">
        <f t="shared" si="20"/>
        <v>113</v>
      </c>
      <c r="E333" s="36">
        <f t="shared" si="19"/>
        <v>143.42017090565</v>
      </c>
      <c r="F333" s="57">
        <f>[1]!vspline(D333,$C$40:$F$42,4)</f>
        <v>-1.8178495785910247</v>
      </c>
    </row>
    <row r="334" spans="2:6" ht="12.75">
      <c r="B334">
        <f t="shared" si="18"/>
        <v>286</v>
      </c>
      <c r="C334" s="56">
        <f t="shared" si="17"/>
        <v>145.53998207167592</v>
      </c>
      <c r="D334" s="51">
        <f t="shared" si="20"/>
        <v>113.75</v>
      </c>
      <c r="E334" s="36">
        <f t="shared" si="19"/>
        <v>143.70343141226562</v>
      </c>
      <c r="F334" s="57">
        <f>[1]!vspline(D334,$C$40:$F$42,4)</f>
        <v>-1.8365506594103023</v>
      </c>
    </row>
    <row r="335" spans="2:6" ht="12.75">
      <c r="B335">
        <f t="shared" si="18"/>
        <v>287</v>
      </c>
      <c r="C335" s="56">
        <f t="shared" si="17"/>
        <v>145.84191625583097</v>
      </c>
      <c r="D335" s="51">
        <f t="shared" si="20"/>
        <v>114.5</v>
      </c>
      <c r="E335" s="36">
        <f t="shared" si="19"/>
        <v>143.98662695446248</v>
      </c>
      <c r="F335" s="57">
        <f>[1]!vspline(D335,$C$40:$F$42,4)</f>
        <v>-1.8552893013684904</v>
      </c>
    </row>
    <row r="336" spans="2:6" ht="12.75">
      <c r="B336">
        <f t="shared" si="18"/>
        <v>288</v>
      </c>
      <c r="C336" s="56">
        <f t="shared" si="17"/>
        <v>146.14382271008762</v>
      </c>
      <c r="D336" s="51">
        <f t="shared" si="20"/>
        <v>115.25</v>
      </c>
      <c r="E336" s="36">
        <f t="shared" si="19"/>
        <v>144.26975753224062</v>
      </c>
      <c r="F336" s="57">
        <f>[1]!vspline(D336,$C$40:$F$42,4)</f>
        <v>-1.874065177846989</v>
      </c>
    </row>
    <row r="337" spans="2:6" ht="12.75">
      <c r="B337">
        <f t="shared" si="18"/>
        <v>289</v>
      </c>
      <c r="C337" s="56">
        <f t="shared" si="17"/>
        <v>146.4457011078272</v>
      </c>
      <c r="D337" s="51">
        <f t="shared" si="20"/>
        <v>116</v>
      </c>
      <c r="E337" s="36">
        <f t="shared" si="19"/>
        <v>144.5528231456</v>
      </c>
      <c r="F337" s="57">
        <f>[1]!vspline(D337,$C$40:$F$42,4)</f>
        <v>-1.8928779622271996</v>
      </c>
    </row>
    <row r="338" spans="2:6" ht="12.75">
      <c r="B338">
        <f t="shared" si="18"/>
        <v>290</v>
      </c>
      <c r="C338" s="56">
        <f t="shared" si="17"/>
        <v>146.74755112243116</v>
      </c>
      <c r="D338" s="51">
        <f t="shared" si="20"/>
        <v>116.75</v>
      </c>
      <c r="E338" s="36">
        <f t="shared" si="19"/>
        <v>144.83582379454063</v>
      </c>
      <c r="F338" s="57">
        <f>[1]!vspline(D338,$C$40:$F$42,4)</f>
        <v>-1.9117273278905227</v>
      </c>
    </row>
    <row r="339" spans="2:6" ht="12.75">
      <c r="B339">
        <f t="shared" si="18"/>
        <v>291</v>
      </c>
      <c r="C339" s="56">
        <f t="shared" si="17"/>
        <v>147.04937242728087</v>
      </c>
      <c r="D339" s="51">
        <f t="shared" si="20"/>
        <v>117.5</v>
      </c>
      <c r="E339" s="36">
        <f t="shared" si="19"/>
        <v>145.1187594790625</v>
      </c>
      <c r="F339" s="57">
        <f>[1]!vspline(D339,$C$40:$F$42,4)</f>
        <v>-1.930612948218359</v>
      </c>
    </row>
    <row r="340" spans="2:6" ht="12.75">
      <c r="B340">
        <f t="shared" si="18"/>
        <v>292</v>
      </c>
      <c r="C340" s="56">
        <f t="shared" si="17"/>
        <v>147.35116469575775</v>
      </c>
      <c r="D340" s="51">
        <f t="shared" si="20"/>
        <v>118.25</v>
      </c>
      <c r="E340" s="36">
        <f t="shared" si="19"/>
        <v>145.40163019916562</v>
      </c>
      <c r="F340" s="57">
        <f>[1]!vspline(D340,$C$40:$F$42,4)</f>
        <v>-1.9495344965921093</v>
      </c>
    </row>
    <row r="341" spans="2:6" ht="12.75">
      <c r="B341">
        <f t="shared" si="18"/>
        <v>293</v>
      </c>
      <c r="C341" s="56">
        <f t="shared" si="17"/>
        <v>147.65292760124316</v>
      </c>
      <c r="D341" s="51">
        <f t="shared" si="20"/>
        <v>119</v>
      </c>
      <c r="E341" s="36">
        <f t="shared" si="19"/>
        <v>145.68443595485</v>
      </c>
      <c r="F341" s="57">
        <f>[1]!vspline(D341,$C$40:$F$42,4)</f>
        <v>-1.9684916463931745</v>
      </c>
    </row>
    <row r="342" spans="2:6" ht="12.75">
      <c r="B342">
        <f t="shared" si="18"/>
        <v>294</v>
      </c>
      <c r="C342" s="56">
        <f t="shared" si="17"/>
        <v>147.9546608171186</v>
      </c>
      <c r="D342" s="51">
        <f t="shared" si="20"/>
        <v>119.75</v>
      </c>
      <c r="E342" s="36">
        <f t="shared" si="19"/>
        <v>145.96717674611563</v>
      </c>
      <c r="F342" s="57">
        <f>[1]!vspline(D342,$C$40:$F$42,4)</f>
        <v>-1.9874840710029553</v>
      </c>
    </row>
    <row r="343" spans="2:6" ht="12.75">
      <c r="B343">
        <f t="shared" si="18"/>
        <v>295</v>
      </c>
      <c r="C343" s="56">
        <f t="shared" si="17"/>
        <v>148.25636401676536</v>
      </c>
      <c r="D343" s="51">
        <f t="shared" si="20"/>
        <v>120.5</v>
      </c>
      <c r="E343" s="36">
        <f t="shared" si="19"/>
        <v>146.2498525729625</v>
      </c>
      <c r="F343" s="57">
        <f>[1]!vspline(D343,$C$40:$F$42,4)</f>
        <v>-2.0065114438028524</v>
      </c>
    </row>
    <row r="344" spans="2:6" ht="12.75">
      <c r="B344">
        <f t="shared" si="18"/>
        <v>296</v>
      </c>
      <c r="C344" s="56">
        <f t="shared" si="17"/>
        <v>148.55803687356487</v>
      </c>
      <c r="D344" s="51">
        <f t="shared" si="20"/>
        <v>121.25</v>
      </c>
      <c r="E344" s="36">
        <f t="shared" si="19"/>
        <v>146.5324634353906</v>
      </c>
      <c r="F344" s="57">
        <f>[1]!vspline(D344,$C$40:$F$42,4)</f>
        <v>-2.025573438174267</v>
      </c>
    </row>
    <row r="345" spans="2:6" ht="12.75">
      <c r="B345">
        <f t="shared" si="18"/>
        <v>297</v>
      </c>
      <c r="C345" s="56">
        <f t="shared" si="17"/>
        <v>148.85967906089857</v>
      </c>
      <c r="D345" s="51">
        <f t="shared" si="20"/>
        <v>122</v>
      </c>
      <c r="E345" s="36">
        <f t="shared" si="19"/>
        <v>146.81500933339998</v>
      </c>
      <c r="F345" s="57">
        <f>[1]!vspline(D345,$C$40:$F$42,4)</f>
        <v>-2.0446697274985994</v>
      </c>
    </row>
    <row r="346" spans="2:6" ht="12.75">
      <c r="B346">
        <f t="shared" si="18"/>
        <v>298</v>
      </c>
      <c r="C346" s="56">
        <f t="shared" si="17"/>
        <v>149.1612902521479</v>
      </c>
      <c r="D346" s="51">
        <f t="shared" si="20"/>
        <v>122.75</v>
      </c>
      <c r="E346" s="36">
        <f t="shared" si="19"/>
        <v>147.09749026699063</v>
      </c>
      <c r="F346" s="57">
        <f>[1]!vspline(D346,$C$40:$F$42,4)</f>
        <v>-2.0637999851572504</v>
      </c>
    </row>
    <row r="347" spans="2:6" ht="12.75">
      <c r="B347">
        <f t="shared" si="18"/>
        <v>299</v>
      </c>
      <c r="C347" s="56">
        <f t="shared" si="17"/>
        <v>149.4628701206941</v>
      </c>
      <c r="D347" s="51">
        <f t="shared" si="20"/>
        <v>123.5</v>
      </c>
      <c r="E347" s="36">
        <f t="shared" si="19"/>
        <v>147.3799062361625</v>
      </c>
      <c r="F347" s="57">
        <f>[1]!vspline(D347,$C$40:$F$42,4)</f>
        <v>-2.082963884531621</v>
      </c>
    </row>
    <row r="348" spans="2:6" ht="12.75">
      <c r="B348">
        <f t="shared" si="18"/>
        <v>300</v>
      </c>
      <c r="C348" s="56">
        <f t="shared" si="17"/>
        <v>149.76441833991873</v>
      </c>
      <c r="D348" s="51">
        <f t="shared" si="20"/>
        <v>124.25</v>
      </c>
      <c r="E348" s="36">
        <f t="shared" si="19"/>
        <v>147.66225724091564</v>
      </c>
      <c r="F348" s="57">
        <f>[1]!vspline(D348,$C$40:$F$42,4)</f>
        <v>-2.102161099003112</v>
      </c>
    </row>
    <row r="349" spans="2:6" ht="12.75">
      <c r="B349">
        <f t="shared" si="18"/>
        <v>301</v>
      </c>
      <c r="C349" s="56">
        <f t="shared" si="17"/>
        <v>150.06593458320313</v>
      </c>
      <c r="D349" s="51">
        <f t="shared" si="20"/>
        <v>125</v>
      </c>
      <c r="E349" s="36">
        <f t="shared" si="19"/>
        <v>147.94454328125002</v>
      </c>
      <c r="F349" s="57">
        <f>[1]!vspline(D349,$C$40:$F$42,4)</f>
        <v>-2.1213913019531243</v>
      </c>
    </row>
    <row r="350" spans="2:6" ht="12.75">
      <c r="B350">
        <f t="shared" si="18"/>
        <v>302</v>
      </c>
      <c r="C350" s="56">
        <f t="shared" si="17"/>
        <v>150.36741852392868</v>
      </c>
      <c r="D350" s="51">
        <f t="shared" si="20"/>
        <v>125.75</v>
      </c>
      <c r="E350" s="36">
        <f t="shared" si="19"/>
        <v>148.22676435716562</v>
      </c>
      <c r="F350" s="57">
        <f>[1]!vspline(D350,$C$40:$F$42,4)</f>
        <v>-2.140654166763058</v>
      </c>
    </row>
    <row r="351" spans="2:6" ht="12.75">
      <c r="B351">
        <f t="shared" si="18"/>
        <v>303</v>
      </c>
      <c r="C351" s="56">
        <f t="shared" si="17"/>
        <v>150.6688698354768</v>
      </c>
      <c r="D351" s="51">
        <f t="shared" si="20"/>
        <v>126.5</v>
      </c>
      <c r="E351" s="36">
        <f t="shared" si="19"/>
        <v>148.5089204686625</v>
      </c>
      <c r="F351" s="57">
        <f>[1]!vspline(D351,$C$40:$F$42,4)</f>
        <v>-2.159949366814315</v>
      </c>
    </row>
    <row r="352" spans="2:6" ht="12.75">
      <c r="B352">
        <f t="shared" si="18"/>
        <v>304</v>
      </c>
      <c r="C352" s="56">
        <f t="shared" si="17"/>
        <v>150.97028819122892</v>
      </c>
      <c r="D352" s="51">
        <f t="shared" si="20"/>
        <v>127.25</v>
      </c>
      <c r="E352" s="36">
        <f t="shared" si="19"/>
        <v>148.79101161574062</v>
      </c>
      <c r="F352" s="57">
        <f>[1]!vspline(D352,$C$40:$F$42,4)</f>
        <v>-2.179276575488295</v>
      </c>
    </row>
    <row r="353" spans="2:6" ht="12.75">
      <c r="B353">
        <f t="shared" si="18"/>
        <v>305</v>
      </c>
      <c r="C353" s="56">
        <f t="shared" si="17"/>
        <v>151.2716732645664</v>
      </c>
      <c r="D353" s="51">
        <f t="shared" si="20"/>
        <v>128</v>
      </c>
      <c r="E353" s="36">
        <f t="shared" si="19"/>
        <v>149.0730377984</v>
      </c>
      <c r="F353" s="57">
        <f>[1]!vspline(D353,$C$40:$F$42,4)</f>
        <v>-2.198635466166399</v>
      </c>
    </row>
    <row r="354" spans="2:6" ht="12.75">
      <c r="B354">
        <f t="shared" si="18"/>
        <v>306</v>
      </c>
      <c r="C354" s="56">
        <f t="shared" si="17"/>
        <v>151.57302472887065</v>
      </c>
      <c r="D354" s="51">
        <f t="shared" si="20"/>
        <v>128.75</v>
      </c>
      <c r="E354" s="36">
        <f t="shared" si="19"/>
        <v>149.35499901664062</v>
      </c>
      <c r="F354" s="57">
        <f>[1]!vspline(D354,$C$40:$F$42,4)</f>
        <v>-2.2180257122300286</v>
      </c>
    </row>
    <row r="355" spans="2:6" ht="12.75">
      <c r="B355">
        <f t="shared" si="18"/>
        <v>307</v>
      </c>
      <c r="C355" s="56">
        <f t="shared" si="17"/>
        <v>151.8743422575231</v>
      </c>
      <c r="D355" s="51">
        <f t="shared" si="20"/>
        <v>129.5</v>
      </c>
      <c r="E355" s="36">
        <f t="shared" si="19"/>
        <v>149.6368952704625</v>
      </c>
      <c r="F355" s="57">
        <f>[1]!vspline(D355,$C$40:$F$42,4)</f>
        <v>-2.2374469870605838</v>
      </c>
    </row>
    <row r="356" spans="2:6" ht="12.75">
      <c r="B356">
        <f t="shared" si="18"/>
        <v>308</v>
      </c>
      <c r="C356" s="56">
        <f t="shared" si="17"/>
        <v>152.1756255239051</v>
      </c>
      <c r="D356" s="51">
        <f t="shared" si="20"/>
        <v>130.25</v>
      </c>
      <c r="E356" s="36">
        <f t="shared" si="19"/>
        <v>149.91872655986563</v>
      </c>
      <c r="F356" s="57">
        <f>[1]!vspline(D356,$C$40:$F$42,4)</f>
        <v>-2.256898964039465</v>
      </c>
    </row>
    <row r="357" spans="2:6" ht="12.75">
      <c r="B357">
        <f t="shared" si="18"/>
        <v>309</v>
      </c>
      <c r="C357" s="56">
        <f t="shared" si="17"/>
        <v>152.4768742013981</v>
      </c>
      <c r="D357" s="51">
        <f t="shared" si="20"/>
        <v>131</v>
      </c>
      <c r="E357" s="36">
        <f t="shared" si="19"/>
        <v>150.20049288485</v>
      </c>
      <c r="F357" s="57">
        <f>[1]!vspline(D357,$C$40:$F$42,4)</f>
        <v>-2.276381316548074</v>
      </c>
    </row>
    <row r="358" spans="2:6" ht="12.75">
      <c r="B358">
        <f t="shared" si="18"/>
        <v>310</v>
      </c>
      <c r="C358" s="56">
        <f t="shared" si="17"/>
        <v>152.77808796338346</v>
      </c>
      <c r="D358" s="51">
        <f t="shared" si="20"/>
        <v>131.75</v>
      </c>
      <c r="E358" s="36">
        <f t="shared" si="19"/>
        <v>150.48219424541566</v>
      </c>
      <c r="F358" s="57">
        <f>[1]!vspline(D358,$C$40:$F$42,4)</f>
        <v>-2.2958937179678114</v>
      </c>
    </row>
    <row r="359" spans="2:6" ht="12.75">
      <c r="B359">
        <f t="shared" si="18"/>
        <v>311</v>
      </c>
      <c r="C359" s="56">
        <f t="shared" si="17"/>
        <v>153.07926648324258</v>
      </c>
      <c r="D359" s="51">
        <f t="shared" si="20"/>
        <v>132.5</v>
      </c>
      <c r="E359" s="36">
        <f t="shared" si="19"/>
        <v>150.7638306415625</v>
      </c>
      <c r="F359" s="57">
        <f>[1]!vspline(D359,$C$40:$F$42,4)</f>
        <v>-2.315435841680077</v>
      </c>
    </row>
    <row r="360" spans="2:6" ht="12.75">
      <c r="B360">
        <f t="shared" si="18"/>
        <v>312</v>
      </c>
      <c r="C360" s="56">
        <f t="shared" si="17"/>
        <v>153.3804094343569</v>
      </c>
      <c r="D360" s="51">
        <f t="shared" si="20"/>
        <v>133.25</v>
      </c>
      <c r="E360" s="36">
        <f t="shared" si="19"/>
        <v>151.04540207329063</v>
      </c>
      <c r="F360" s="57">
        <f>[1]!vspline(D360,$C$40:$F$42,4)</f>
        <v>-2.335007361066273</v>
      </c>
    </row>
    <row r="361" spans="2:6" ht="12.75">
      <c r="B361">
        <f t="shared" si="18"/>
        <v>313</v>
      </c>
      <c r="C361" s="56">
        <f t="shared" si="17"/>
        <v>153.6815164901078</v>
      </c>
      <c r="D361" s="51">
        <f t="shared" si="20"/>
        <v>134</v>
      </c>
      <c r="E361" s="36">
        <f t="shared" si="19"/>
        <v>151.32690854060002</v>
      </c>
      <c r="F361" s="57">
        <f>[1]!vspline(D361,$C$40:$F$42,4)</f>
        <v>-2.354607949507799</v>
      </c>
    </row>
    <row r="362" spans="2:6" ht="12.75">
      <c r="B362">
        <f t="shared" si="18"/>
        <v>314</v>
      </c>
      <c r="C362" s="56">
        <f t="shared" si="17"/>
        <v>153.9825873238767</v>
      </c>
      <c r="D362" s="51">
        <f t="shared" si="20"/>
        <v>134.75</v>
      </c>
      <c r="E362" s="36">
        <f t="shared" si="19"/>
        <v>151.60835004349062</v>
      </c>
      <c r="F362" s="57">
        <f>[1]!vspline(D362,$C$40:$F$42,4)</f>
        <v>-2.3742372803860565</v>
      </c>
    </row>
    <row r="363" spans="2:6" ht="12.75">
      <c r="B363">
        <f t="shared" si="18"/>
        <v>315</v>
      </c>
      <c r="C363" s="56">
        <f t="shared" si="17"/>
        <v>154.28362160904496</v>
      </c>
      <c r="D363" s="51">
        <f t="shared" si="20"/>
        <v>135.5</v>
      </c>
      <c r="E363" s="36">
        <f t="shared" si="19"/>
        <v>151.88972658196252</v>
      </c>
      <c r="F363" s="57">
        <f>[1]!vspline(D363,$C$40:$F$42,4)</f>
        <v>-2.3938950270824457</v>
      </c>
    </row>
    <row r="364" spans="2:6" ht="12.75">
      <c r="B364">
        <f t="shared" si="18"/>
        <v>316</v>
      </c>
      <c r="C364" s="56">
        <f t="shared" si="17"/>
        <v>154.58461901899398</v>
      </c>
      <c r="D364" s="51">
        <f t="shared" si="20"/>
        <v>136.25</v>
      </c>
      <c r="E364" s="36">
        <f t="shared" si="19"/>
        <v>152.1710381560156</v>
      </c>
      <c r="F364" s="57">
        <f>[1]!vspline(D364,$C$40:$F$42,4)</f>
        <v>-2.413580862978368</v>
      </c>
    </row>
    <row r="365" spans="2:6" ht="12.75">
      <c r="B365">
        <f t="shared" si="18"/>
        <v>317</v>
      </c>
      <c r="C365" s="56">
        <f t="shared" si="17"/>
        <v>154.88557922710527</v>
      </c>
      <c r="D365" s="51">
        <f t="shared" si="20"/>
        <v>137</v>
      </c>
      <c r="E365" s="36">
        <f t="shared" si="19"/>
        <v>152.45228476565003</v>
      </c>
      <c r="F365" s="57">
        <f>[1]!vspline(D365,$C$40:$F$42,4)</f>
        <v>-2.433294461455224</v>
      </c>
    </row>
    <row r="366" spans="2:6" ht="12.75">
      <c r="B366">
        <f t="shared" si="18"/>
        <v>318</v>
      </c>
      <c r="C366" s="56">
        <f t="shared" si="17"/>
        <v>155.18650190676004</v>
      </c>
      <c r="D366" s="51">
        <f t="shared" si="20"/>
        <v>137.75</v>
      </c>
      <c r="E366" s="36">
        <f t="shared" si="19"/>
        <v>152.73346641086562</v>
      </c>
      <c r="F366" s="57">
        <f>[1]!vspline(D366,$C$40:$F$42,4)</f>
        <v>-2.4530354958944143</v>
      </c>
    </row>
    <row r="367" spans="2:6" ht="12.75">
      <c r="B367">
        <f t="shared" si="18"/>
        <v>319</v>
      </c>
      <c r="C367" s="56">
        <f t="shared" si="17"/>
        <v>155.48738673133985</v>
      </c>
      <c r="D367" s="51">
        <f t="shared" si="20"/>
        <v>138.5</v>
      </c>
      <c r="E367" s="36">
        <f t="shared" si="19"/>
        <v>153.0145830916625</v>
      </c>
      <c r="F367" s="57">
        <f>[1]!vspline(D367,$C$40:$F$42,4)</f>
        <v>-2.4728036396773394</v>
      </c>
    </row>
    <row r="368" spans="2:6" ht="12.75">
      <c r="B368">
        <f t="shared" si="18"/>
        <v>320</v>
      </c>
      <c r="C368" s="56">
        <f t="shared" si="17"/>
        <v>155.78823337422602</v>
      </c>
      <c r="D368" s="51">
        <f t="shared" si="20"/>
        <v>139.25</v>
      </c>
      <c r="E368" s="36">
        <f t="shared" si="19"/>
        <v>153.29563480804063</v>
      </c>
      <c r="F368" s="57">
        <f>[1]!vspline(D368,$C$40:$F$42,4)</f>
        <v>-2.492598566185401</v>
      </c>
    </row>
    <row r="369" spans="2:6" ht="12.75">
      <c r="B369">
        <f t="shared" si="18"/>
        <v>321</v>
      </c>
      <c r="C369" s="56">
        <f aca="true" t="shared" si="21" ref="C369:C432">E369-F369</f>
        <v>156.0890415088</v>
      </c>
      <c r="D369" s="51">
        <f t="shared" si="20"/>
        <v>140</v>
      </c>
      <c r="E369" s="36">
        <f t="shared" si="19"/>
        <v>153.57662156</v>
      </c>
      <c r="F369" s="57">
        <f>[1]!vspline(D369,$C$40:$F$42,4)</f>
        <v>-2.512419948799999</v>
      </c>
    </row>
    <row r="370" spans="2:6" ht="12.75">
      <c r="B370">
        <f t="shared" si="18"/>
        <v>322</v>
      </c>
      <c r="C370" s="56">
        <f t="shared" si="21"/>
        <v>156.38981080844317</v>
      </c>
      <c r="D370" s="51">
        <f t="shared" si="20"/>
        <v>140.75</v>
      </c>
      <c r="E370" s="36">
        <f t="shared" si="19"/>
        <v>153.85754334754063</v>
      </c>
      <c r="F370" s="57">
        <f>[1]!vspline(D370,$C$40:$F$42,4)</f>
        <v>-2.5322674609025344</v>
      </c>
    </row>
    <row r="371" spans="2:6" ht="12.75">
      <c r="B371">
        <f aca="true" t="shared" si="22" ref="B371:B434">B370+1</f>
        <v>323</v>
      </c>
      <c r="C371" s="56">
        <f t="shared" si="21"/>
        <v>156.6905409465369</v>
      </c>
      <c r="D371" s="51">
        <f t="shared" si="20"/>
        <v>141.5</v>
      </c>
      <c r="E371" s="36">
        <f t="shared" si="19"/>
        <v>154.1384001706625</v>
      </c>
      <c r="F371" s="57">
        <f>[1]!vspline(D371,$C$40:$F$42,4)</f>
        <v>-2.5521407758744084</v>
      </c>
    </row>
    <row r="372" spans="2:6" ht="12.75">
      <c r="B372">
        <f t="shared" si="22"/>
        <v>324</v>
      </c>
      <c r="C372" s="56">
        <f t="shared" si="21"/>
        <v>156.99123159646268</v>
      </c>
      <c r="D372" s="51">
        <f t="shared" si="20"/>
        <v>142.25</v>
      </c>
      <c r="E372" s="36">
        <f aca="true" t="shared" si="23" ref="E372:E435">IF(D372&gt;=0,$D$28*(1+$D$32*D372+$D$33*D372^2-100*$D$35*D372^3+$D$35*D372^4),$D$28*(1+$D$32*D372+$D$33*D372^2-100*$D$34*D372^3+$D$34*D372^4))</f>
        <v>154.41919202936566</v>
      </c>
      <c r="F372" s="57">
        <f>[1]!vspline(D372,$C$40:$F$42,4)</f>
        <v>-2.572039567097021</v>
      </c>
    </row>
    <row r="373" spans="2:6" ht="12.75">
      <c r="B373">
        <f t="shared" si="22"/>
        <v>325</v>
      </c>
      <c r="C373" s="56">
        <f t="shared" si="21"/>
        <v>157.29188243160178</v>
      </c>
      <c r="D373" s="51">
        <f t="shared" si="20"/>
        <v>143</v>
      </c>
      <c r="E373" s="36">
        <f t="shared" si="23"/>
        <v>154.69991892365002</v>
      </c>
      <c r="F373" s="57">
        <f>[1]!vspline(D373,$C$40:$F$42,4)</f>
        <v>-2.5919635079517738</v>
      </c>
    </row>
    <row r="374" spans="2:6" ht="12.75">
      <c r="B374">
        <f t="shared" si="22"/>
        <v>326</v>
      </c>
      <c r="C374" s="56">
        <f t="shared" si="21"/>
        <v>157.59249312533572</v>
      </c>
      <c r="D374" s="51">
        <f t="shared" si="20"/>
        <v>143.75</v>
      </c>
      <c r="E374" s="36">
        <f t="shared" si="23"/>
        <v>154.98058085351565</v>
      </c>
      <c r="F374" s="57">
        <f>[1]!vspline(D374,$C$40:$F$42,4)</f>
        <v>-2.611912271820067</v>
      </c>
    </row>
    <row r="375" spans="2:6" ht="12.75">
      <c r="B375">
        <f t="shared" si="22"/>
        <v>327</v>
      </c>
      <c r="C375" s="56">
        <f t="shared" si="21"/>
        <v>157.89306335104578</v>
      </c>
      <c r="D375" s="51">
        <f t="shared" si="20"/>
        <v>144.5</v>
      </c>
      <c r="E375" s="36">
        <f t="shared" si="23"/>
        <v>155.2611778189625</v>
      </c>
      <c r="F375" s="57">
        <f>[1]!vspline(D375,$C$40:$F$42,4)</f>
        <v>-2.631885532083302</v>
      </c>
    </row>
    <row r="376" spans="2:6" ht="12.75">
      <c r="B376">
        <f t="shared" si="22"/>
        <v>328</v>
      </c>
      <c r="C376" s="56">
        <f t="shared" si="21"/>
        <v>158.19359278211348</v>
      </c>
      <c r="D376" s="51">
        <f t="shared" si="20"/>
        <v>145.25</v>
      </c>
      <c r="E376" s="36">
        <f t="shared" si="23"/>
        <v>155.54170981999061</v>
      </c>
      <c r="F376" s="57">
        <f>[1]!vspline(D376,$C$40:$F$42,4)</f>
        <v>-2.6518829621228788</v>
      </c>
    </row>
    <row r="377" spans="2:6" ht="12.75">
      <c r="B377">
        <f t="shared" si="22"/>
        <v>329</v>
      </c>
      <c r="C377" s="56">
        <f t="shared" si="21"/>
        <v>158.4940810919202</v>
      </c>
      <c r="D377" s="51">
        <f t="shared" si="20"/>
        <v>146</v>
      </c>
      <c r="E377" s="36">
        <f t="shared" si="23"/>
        <v>155.8221768566</v>
      </c>
      <c r="F377" s="57">
        <f>[1]!vspline(D377,$C$40:$F$42,4)</f>
        <v>-2.6719042353201985</v>
      </c>
    </row>
    <row r="378" spans="2:6" ht="12.75">
      <c r="B378">
        <f t="shared" si="22"/>
        <v>330</v>
      </c>
      <c r="C378" s="56">
        <f t="shared" si="21"/>
        <v>158.79452795384725</v>
      </c>
      <c r="D378" s="51">
        <f t="shared" si="20"/>
        <v>146.75</v>
      </c>
      <c r="E378" s="36">
        <f t="shared" si="23"/>
        <v>156.1025789287906</v>
      </c>
      <c r="F378" s="57">
        <f>[1]!vspline(D378,$C$40:$F$42,4)</f>
        <v>-2.6919490250566622</v>
      </c>
    </row>
    <row r="379" spans="2:6" ht="12.75">
      <c r="B379">
        <f t="shared" si="22"/>
        <v>331</v>
      </c>
      <c r="C379" s="56">
        <f t="shared" si="21"/>
        <v>159.09493304127616</v>
      </c>
      <c r="D379" s="51">
        <f aca="true" t="shared" si="24" ref="D379:D442">IF(D378+$D$44&gt;$C$42,D378,D378+$D$44)</f>
        <v>147.5</v>
      </c>
      <c r="E379" s="36">
        <f t="shared" si="23"/>
        <v>156.3829160365625</v>
      </c>
      <c r="F379" s="57">
        <f>[1]!vspline(D379,$C$40:$F$42,4)</f>
        <v>-2.7120170047136702</v>
      </c>
    </row>
    <row r="380" spans="2:6" ht="12.75">
      <c r="B380">
        <f t="shared" si="22"/>
        <v>332</v>
      </c>
      <c r="C380" s="56">
        <f t="shared" si="21"/>
        <v>159.39529602758827</v>
      </c>
      <c r="D380" s="51">
        <f t="shared" si="24"/>
        <v>148.25</v>
      </c>
      <c r="E380" s="36">
        <f t="shared" si="23"/>
        <v>156.66318817991564</v>
      </c>
      <c r="F380" s="57">
        <f>[1]!vspline(D380,$C$40:$F$42,4)</f>
        <v>-2.732107847672624</v>
      </c>
    </row>
    <row r="381" spans="2:6" ht="12.75">
      <c r="B381">
        <f t="shared" si="22"/>
        <v>333</v>
      </c>
      <c r="C381" s="56">
        <f t="shared" si="21"/>
        <v>159.69561658616493</v>
      </c>
      <c r="D381" s="51">
        <f t="shared" si="24"/>
        <v>149</v>
      </c>
      <c r="E381" s="36">
        <f t="shared" si="23"/>
        <v>156.94339535885</v>
      </c>
      <c r="F381" s="57">
        <f>[1]!vspline(D381,$C$40:$F$42,4)</f>
        <v>-2.7522212273149234</v>
      </c>
    </row>
    <row r="382" spans="2:6" ht="12.75">
      <c r="B382">
        <f t="shared" si="22"/>
        <v>334</v>
      </c>
      <c r="C382" s="56">
        <f t="shared" si="21"/>
        <v>159.9958943903876</v>
      </c>
      <c r="D382" s="51">
        <f t="shared" si="24"/>
        <v>149.75</v>
      </c>
      <c r="E382" s="36">
        <f t="shared" si="23"/>
        <v>157.22353757336563</v>
      </c>
      <c r="F382" s="57">
        <f>[1]!vspline(D382,$C$40:$F$42,4)</f>
        <v>-2.77235681702197</v>
      </c>
    </row>
    <row r="383" spans="2:6" ht="12.75">
      <c r="B383">
        <f t="shared" si="22"/>
        <v>335</v>
      </c>
      <c r="C383" s="56">
        <f t="shared" si="21"/>
        <v>160.29612911363768</v>
      </c>
      <c r="D383" s="51">
        <f t="shared" si="24"/>
        <v>150.5</v>
      </c>
      <c r="E383" s="36">
        <f t="shared" si="23"/>
        <v>157.5036148234625</v>
      </c>
      <c r="F383" s="57">
        <f>[1]!vspline(D383,$C$40:$F$42,4)</f>
        <v>-2.792514290175164</v>
      </c>
    </row>
    <row r="384" spans="2:6" ht="12.75">
      <c r="B384">
        <f t="shared" si="22"/>
        <v>336</v>
      </c>
      <c r="C384" s="56">
        <f t="shared" si="21"/>
        <v>160.59632042929653</v>
      </c>
      <c r="D384" s="51">
        <f t="shared" si="24"/>
        <v>151.25</v>
      </c>
      <c r="E384" s="36">
        <f t="shared" si="23"/>
        <v>157.7836271091406</v>
      </c>
      <c r="F384" s="57">
        <f>[1]!vspline(D384,$C$40:$F$42,4)</f>
        <v>-2.8126933201559066</v>
      </c>
    </row>
    <row r="385" spans="2:6" ht="12.75">
      <c r="B385">
        <f t="shared" si="22"/>
        <v>337</v>
      </c>
      <c r="C385" s="56">
        <f t="shared" si="21"/>
        <v>160.8964680107456</v>
      </c>
      <c r="D385" s="51">
        <f t="shared" si="24"/>
        <v>152</v>
      </c>
      <c r="E385" s="36">
        <f t="shared" si="23"/>
        <v>158.0635744304</v>
      </c>
      <c r="F385" s="57">
        <f>[1]!vspline(D385,$C$40:$F$42,4)</f>
        <v>-2.8328935803455986</v>
      </c>
    </row>
    <row r="386" spans="2:6" ht="12.75">
      <c r="B386">
        <f t="shared" si="22"/>
        <v>338</v>
      </c>
      <c r="C386" s="56">
        <f t="shared" si="21"/>
        <v>161.1965715313663</v>
      </c>
      <c r="D386" s="51">
        <f t="shared" si="24"/>
        <v>152.75</v>
      </c>
      <c r="E386" s="36">
        <f t="shared" si="23"/>
        <v>158.34345678724065</v>
      </c>
      <c r="F386" s="57">
        <f>[1]!vspline(D386,$C$40:$F$42,4)</f>
        <v>-2.8531147441256404</v>
      </c>
    </row>
    <row r="387" spans="2:6" ht="12.75">
      <c r="B387">
        <f t="shared" si="22"/>
        <v>339</v>
      </c>
      <c r="C387" s="56">
        <f t="shared" si="21"/>
        <v>161.4966306645399</v>
      </c>
      <c r="D387" s="51">
        <f t="shared" si="24"/>
        <v>153.5</v>
      </c>
      <c r="E387" s="36">
        <f t="shared" si="23"/>
        <v>158.62327417966247</v>
      </c>
      <c r="F387" s="57">
        <f>[1]!vspline(D387,$C$40:$F$42,4)</f>
        <v>-2.8733564848774327</v>
      </c>
    </row>
    <row r="388" spans="2:6" ht="12.75">
      <c r="B388">
        <f t="shared" si="22"/>
        <v>340</v>
      </c>
      <c r="C388" s="56">
        <f t="shared" si="21"/>
        <v>161.79664508364803</v>
      </c>
      <c r="D388" s="51">
        <f t="shared" si="24"/>
        <v>154.25</v>
      </c>
      <c r="E388" s="36">
        <f t="shared" si="23"/>
        <v>158.90302660766565</v>
      </c>
      <c r="F388" s="57">
        <f>[1]!vspline(D388,$C$40:$F$42,4)</f>
        <v>-2.8936184759823766</v>
      </c>
    </row>
    <row r="389" spans="2:6" ht="12.75">
      <c r="B389">
        <f t="shared" si="22"/>
        <v>341</v>
      </c>
      <c r="C389" s="56">
        <f t="shared" si="21"/>
        <v>162.09661446207187</v>
      </c>
      <c r="D389" s="51">
        <f t="shared" si="24"/>
        <v>155</v>
      </c>
      <c r="E389" s="36">
        <f t="shared" si="23"/>
        <v>159.18271407125</v>
      </c>
      <c r="F389" s="57">
        <f>[1]!vspline(D389,$C$40:$F$42,4)</f>
        <v>-2.9139003908218735</v>
      </c>
    </row>
    <row r="390" spans="2:6" ht="12.75">
      <c r="B390">
        <f t="shared" si="22"/>
        <v>342</v>
      </c>
      <c r="C390" s="56">
        <f t="shared" si="21"/>
        <v>162.39653847319295</v>
      </c>
      <c r="D390" s="51">
        <f t="shared" si="24"/>
        <v>155.75</v>
      </c>
      <c r="E390" s="36">
        <f t="shared" si="23"/>
        <v>159.46233657041563</v>
      </c>
      <c r="F390" s="57">
        <f>[1]!vspline(D390,$C$40:$F$42,4)</f>
        <v>-2.934201902777323</v>
      </c>
    </row>
    <row r="391" spans="2:6" ht="12.75">
      <c r="B391">
        <f t="shared" si="22"/>
        <v>343</v>
      </c>
      <c r="C391" s="56">
        <f t="shared" si="21"/>
        <v>162.69641679039265</v>
      </c>
      <c r="D391" s="51">
        <f t="shared" si="24"/>
        <v>156.5</v>
      </c>
      <c r="E391" s="36">
        <f t="shared" si="23"/>
        <v>159.74189410516252</v>
      </c>
      <c r="F391" s="57">
        <f>[1]!vspline(D391,$C$40:$F$42,4)</f>
        <v>-2.9545226852301263</v>
      </c>
    </row>
    <row r="392" spans="2:6" ht="12.75">
      <c r="B392">
        <f t="shared" si="22"/>
        <v>344</v>
      </c>
      <c r="C392" s="56">
        <f t="shared" si="21"/>
        <v>162.99624908705232</v>
      </c>
      <c r="D392" s="51">
        <f t="shared" si="24"/>
        <v>157.25</v>
      </c>
      <c r="E392" s="36">
        <f t="shared" si="23"/>
        <v>160.02138667549065</v>
      </c>
      <c r="F392" s="57">
        <f>[1]!vspline(D392,$C$40:$F$42,4)</f>
        <v>-2.9748624115616846</v>
      </c>
    </row>
    <row r="393" spans="2:6" ht="12.75">
      <c r="B393">
        <f t="shared" si="22"/>
        <v>345</v>
      </c>
      <c r="C393" s="56">
        <f t="shared" si="21"/>
        <v>163.29603503655343</v>
      </c>
      <c r="D393" s="51">
        <f t="shared" si="24"/>
        <v>158</v>
      </c>
      <c r="E393" s="36">
        <f t="shared" si="23"/>
        <v>160.30081428140002</v>
      </c>
      <c r="F393" s="57">
        <f>[1]!vspline(D393,$C$40:$F$42,4)</f>
        <v>-2.9952207551533983</v>
      </c>
    </row>
    <row r="394" spans="2:6" ht="12.75">
      <c r="B394">
        <f t="shared" si="22"/>
        <v>346</v>
      </c>
      <c r="C394" s="56">
        <f t="shared" si="21"/>
        <v>163.59577431227729</v>
      </c>
      <c r="D394" s="51">
        <f t="shared" si="24"/>
        <v>158.75</v>
      </c>
      <c r="E394" s="36">
        <f t="shared" si="23"/>
        <v>160.58017692289062</v>
      </c>
      <c r="F394" s="57">
        <f>[1]!vspline(D394,$C$40:$F$42,4)</f>
        <v>-3.015597389386668</v>
      </c>
    </row>
    <row r="395" spans="2:6" ht="12.75">
      <c r="B395">
        <f t="shared" si="22"/>
        <v>347</v>
      </c>
      <c r="C395" s="56">
        <f t="shared" si="21"/>
        <v>163.89546658760543</v>
      </c>
      <c r="D395" s="51">
        <f t="shared" si="24"/>
        <v>159.5</v>
      </c>
      <c r="E395" s="36">
        <f t="shared" si="23"/>
        <v>160.85947459996254</v>
      </c>
      <c r="F395" s="57">
        <f>[1]!vspline(D395,$C$40:$F$42,4)</f>
        <v>-3.035991987642895</v>
      </c>
    </row>
    <row r="396" spans="2:6" ht="12.75">
      <c r="B396">
        <f t="shared" si="22"/>
        <v>348</v>
      </c>
      <c r="C396" s="56">
        <f t="shared" si="21"/>
        <v>164.1951115359191</v>
      </c>
      <c r="D396" s="51">
        <f t="shared" si="24"/>
        <v>160.25</v>
      </c>
      <c r="E396" s="36">
        <f t="shared" si="23"/>
        <v>161.13870731261562</v>
      </c>
      <c r="F396" s="57">
        <f>[1]!vspline(D396,$C$40:$F$42,4)</f>
        <v>-3.05640422330348</v>
      </c>
    </row>
    <row r="397" spans="2:6" ht="12.75">
      <c r="B397">
        <f t="shared" si="22"/>
        <v>349</v>
      </c>
      <c r="C397" s="56">
        <f t="shared" si="21"/>
        <v>164.4947088305998</v>
      </c>
      <c r="D397" s="51">
        <f t="shared" si="24"/>
        <v>161</v>
      </c>
      <c r="E397" s="36">
        <f t="shared" si="23"/>
        <v>161.41787506084998</v>
      </c>
      <c r="F397" s="57">
        <f>[1]!vspline(D397,$C$40:$F$42,4)</f>
        <v>-3.076833769749823</v>
      </c>
    </row>
    <row r="398" spans="2:6" ht="12.75">
      <c r="B398">
        <f t="shared" si="22"/>
        <v>350</v>
      </c>
      <c r="C398" s="56">
        <f t="shared" si="21"/>
        <v>164.79425814502898</v>
      </c>
      <c r="D398" s="51">
        <f t="shared" si="24"/>
        <v>161.75</v>
      </c>
      <c r="E398" s="36">
        <f t="shared" si="23"/>
        <v>161.69697784466564</v>
      </c>
      <c r="F398" s="57">
        <f>[1]!vspline(D398,$C$40:$F$42,4)</f>
        <v>-3.097280300363326</v>
      </c>
    </row>
    <row r="399" spans="2:6" ht="12.75">
      <c r="B399">
        <f t="shared" si="22"/>
        <v>351</v>
      </c>
      <c r="C399" s="56">
        <f t="shared" si="21"/>
        <v>165.09375915258786</v>
      </c>
      <c r="D399" s="51">
        <f t="shared" si="24"/>
        <v>162.5</v>
      </c>
      <c r="E399" s="36">
        <f t="shared" si="23"/>
        <v>161.9760156640625</v>
      </c>
      <c r="F399" s="57">
        <f>[1]!vspline(D399,$C$40:$F$42,4)</f>
        <v>-3.1177434885253885</v>
      </c>
    </row>
    <row r="400" spans="2:6" ht="12.75">
      <c r="B400">
        <f t="shared" si="22"/>
        <v>352</v>
      </c>
      <c r="C400" s="56">
        <f t="shared" si="21"/>
        <v>165.39321152665804</v>
      </c>
      <c r="D400" s="51">
        <f t="shared" si="24"/>
        <v>163.25</v>
      </c>
      <c r="E400" s="36">
        <f t="shared" si="23"/>
        <v>162.25498851904064</v>
      </c>
      <c r="F400" s="57">
        <f>[1]!vspline(D400,$C$40:$F$42,4)</f>
        <v>-3.1382230076174125</v>
      </c>
    </row>
    <row r="401" spans="2:6" ht="12.75">
      <c r="B401">
        <f t="shared" si="22"/>
        <v>353</v>
      </c>
      <c r="C401" s="56">
        <f t="shared" si="21"/>
        <v>165.69261494062079</v>
      </c>
      <c r="D401" s="51">
        <f t="shared" si="24"/>
        <v>164</v>
      </c>
      <c r="E401" s="36">
        <f t="shared" si="23"/>
        <v>162.53389640959998</v>
      </c>
      <c r="F401" s="57">
        <f>[1]!vspline(D401,$C$40:$F$42,4)</f>
        <v>-3.158718531020798</v>
      </c>
    </row>
    <row r="402" spans="2:6" ht="12.75">
      <c r="B402">
        <f t="shared" si="22"/>
        <v>354</v>
      </c>
      <c r="C402" s="56">
        <f t="shared" si="21"/>
        <v>165.99196906785755</v>
      </c>
      <c r="D402" s="51">
        <f t="shared" si="24"/>
        <v>164.75</v>
      </c>
      <c r="E402" s="36">
        <f t="shared" si="23"/>
        <v>162.81273933574062</v>
      </c>
      <c r="F402" s="57">
        <f>[1]!vspline(D402,$C$40:$F$42,4)</f>
        <v>-3.179229732116946</v>
      </c>
    </row>
    <row r="403" spans="2:6" ht="12.75">
      <c r="B403">
        <f t="shared" si="22"/>
        <v>355</v>
      </c>
      <c r="C403" s="56">
        <f t="shared" si="21"/>
        <v>166.29127358174975</v>
      </c>
      <c r="D403" s="51">
        <f t="shared" si="24"/>
        <v>165.5</v>
      </c>
      <c r="E403" s="36">
        <f t="shared" si="23"/>
        <v>163.0915172974625</v>
      </c>
      <c r="F403" s="57">
        <f>[1]!vspline(D403,$C$40:$F$42,4)</f>
        <v>-3.199756284287257</v>
      </c>
    </row>
    <row r="404" spans="2:6" ht="12.75">
      <c r="B404">
        <f t="shared" si="22"/>
        <v>356</v>
      </c>
      <c r="C404" s="56">
        <f t="shared" si="21"/>
        <v>166.59052815567878</v>
      </c>
      <c r="D404" s="51">
        <f t="shared" si="24"/>
        <v>166.25</v>
      </c>
      <c r="E404" s="36">
        <f t="shared" si="23"/>
        <v>163.37023029476566</v>
      </c>
      <c r="F404" s="57">
        <f>[1]!vspline(D404,$C$40:$F$42,4)</f>
        <v>-3.2202978609131327</v>
      </c>
    </row>
    <row r="405" spans="2:6" ht="12.75">
      <c r="B405">
        <f t="shared" si="22"/>
        <v>357</v>
      </c>
      <c r="C405" s="56">
        <f t="shared" si="21"/>
        <v>166.88973246302598</v>
      </c>
      <c r="D405" s="51">
        <f t="shared" si="24"/>
        <v>167</v>
      </c>
      <c r="E405" s="36">
        <f t="shared" si="23"/>
        <v>163.64887832765</v>
      </c>
      <c r="F405" s="57">
        <f>[1]!vspline(D405,$C$40:$F$42,4)</f>
        <v>-3.2408541353759728</v>
      </c>
    </row>
    <row r="406" spans="2:6" ht="12.75">
      <c r="B406">
        <f t="shared" si="22"/>
        <v>358</v>
      </c>
      <c r="C406" s="56">
        <f t="shared" si="21"/>
        <v>167.1888861771728</v>
      </c>
      <c r="D406" s="51">
        <f t="shared" si="24"/>
        <v>167.75</v>
      </c>
      <c r="E406" s="36">
        <f t="shared" si="23"/>
        <v>163.92746139611563</v>
      </c>
      <c r="F406" s="57">
        <f>[1]!vspline(D406,$C$40:$F$42,4)</f>
        <v>-3.261424781057179</v>
      </c>
    </row>
    <row r="407" spans="2:6" ht="12.75">
      <c r="B407">
        <f t="shared" si="22"/>
        <v>359</v>
      </c>
      <c r="C407" s="56">
        <f t="shared" si="21"/>
        <v>167.48798897150067</v>
      </c>
      <c r="D407" s="51">
        <f t="shared" si="24"/>
        <v>168.5</v>
      </c>
      <c r="E407" s="36">
        <f t="shared" si="23"/>
        <v>164.20597950016253</v>
      </c>
      <c r="F407" s="57">
        <f>[1]!vspline(D407,$C$40:$F$42,4)</f>
        <v>-3.282009471338151</v>
      </c>
    </row>
    <row r="408" spans="2:6" ht="12.75">
      <c r="B408">
        <f t="shared" si="22"/>
        <v>360</v>
      </c>
      <c r="C408" s="56">
        <f t="shared" si="21"/>
        <v>167.78704051939093</v>
      </c>
      <c r="D408" s="51">
        <f t="shared" si="24"/>
        <v>169.25</v>
      </c>
      <c r="E408" s="36">
        <f t="shared" si="23"/>
        <v>164.48443263979064</v>
      </c>
      <c r="F408" s="57">
        <f>[1]!vspline(D408,$C$40:$F$42,4)</f>
        <v>-3.3026078796002905</v>
      </c>
    </row>
    <row r="409" spans="2:6" ht="12.75">
      <c r="B409">
        <f t="shared" si="22"/>
        <v>361</v>
      </c>
      <c r="C409" s="56">
        <f t="shared" si="21"/>
        <v>168.08604049422502</v>
      </c>
      <c r="D409" s="51">
        <f t="shared" si="24"/>
        <v>170</v>
      </c>
      <c r="E409" s="36">
        <f t="shared" si="23"/>
        <v>164.76282081500003</v>
      </c>
      <c r="F409" s="57">
        <f>[1]!vspline(D409,$C$40:$F$42,4)</f>
        <v>-3.323219679224998</v>
      </c>
    </row>
    <row r="410" spans="2:6" ht="12.75">
      <c r="B410">
        <f t="shared" si="22"/>
        <v>362</v>
      </c>
      <c r="C410" s="56">
        <f t="shared" si="21"/>
        <v>168.3849885693843</v>
      </c>
      <c r="D410" s="51">
        <f t="shared" si="24"/>
        <v>170.75</v>
      </c>
      <c r="E410" s="36">
        <f t="shared" si="23"/>
        <v>165.04114402579063</v>
      </c>
      <c r="F410" s="57">
        <f>[1]!vspline(D410,$C$40:$F$42,4)</f>
        <v>-3.343844543593674</v>
      </c>
    </row>
    <row r="411" spans="2:6" ht="12.75">
      <c r="B411">
        <f t="shared" si="22"/>
        <v>363</v>
      </c>
      <c r="C411" s="56">
        <f t="shared" si="21"/>
        <v>168.68388441825022</v>
      </c>
      <c r="D411" s="51">
        <f t="shared" si="24"/>
        <v>171.5</v>
      </c>
      <c r="E411" s="36">
        <f t="shared" si="23"/>
        <v>165.3194022721625</v>
      </c>
      <c r="F411" s="57">
        <f>[1]!vspline(D411,$C$40:$F$42,4)</f>
        <v>-3.3644821460877194</v>
      </c>
    </row>
    <row r="412" spans="2:6" ht="12.75">
      <c r="B412">
        <f t="shared" si="22"/>
        <v>364</v>
      </c>
      <c r="C412" s="56">
        <f t="shared" si="21"/>
        <v>168.98272771420417</v>
      </c>
      <c r="D412" s="51">
        <f t="shared" si="24"/>
        <v>172.25</v>
      </c>
      <c r="E412" s="36">
        <f t="shared" si="23"/>
        <v>165.59759555411563</v>
      </c>
      <c r="F412" s="57">
        <f>[1]!vspline(D412,$C$40:$F$42,4)</f>
        <v>-3.3851321600885353</v>
      </c>
    </row>
    <row r="413" spans="2:6" ht="12.75">
      <c r="B413">
        <f t="shared" si="22"/>
        <v>365</v>
      </c>
      <c r="C413" s="56">
        <f t="shared" si="21"/>
        <v>169.28151813062752</v>
      </c>
      <c r="D413" s="51">
        <f t="shared" si="24"/>
        <v>173</v>
      </c>
      <c r="E413" s="36">
        <f t="shared" si="23"/>
        <v>165.87572387165</v>
      </c>
      <c r="F413" s="57">
        <f>[1]!vspline(D413,$C$40:$F$42,4)</f>
        <v>-3.4057942589775227</v>
      </c>
    </row>
    <row r="414" spans="2:6" ht="12.75">
      <c r="B414">
        <f t="shared" si="22"/>
        <v>366</v>
      </c>
      <c r="C414" s="56">
        <f t="shared" si="21"/>
        <v>169.58025534090172</v>
      </c>
      <c r="D414" s="51">
        <f t="shared" si="24"/>
        <v>173.75</v>
      </c>
      <c r="E414" s="36">
        <f t="shared" si="23"/>
        <v>166.15378722476564</v>
      </c>
      <c r="F414" s="57">
        <f>[1]!vspline(D414,$C$40:$F$42,4)</f>
        <v>-3.4264681161360815</v>
      </c>
    </row>
    <row r="415" spans="2:6" ht="12.75">
      <c r="B415">
        <f t="shared" si="22"/>
        <v>367</v>
      </c>
      <c r="C415" s="56">
        <f t="shared" si="21"/>
        <v>169.87893901840812</v>
      </c>
      <c r="D415" s="51">
        <f t="shared" si="24"/>
        <v>174.5</v>
      </c>
      <c r="E415" s="36">
        <f t="shared" si="23"/>
        <v>166.4317856134625</v>
      </c>
      <c r="F415" s="57">
        <f>[1]!vspline(D415,$C$40:$F$42,4)</f>
        <v>-3.447153404945613</v>
      </c>
    </row>
    <row r="416" spans="2:6" ht="12.75">
      <c r="B416">
        <f t="shared" si="22"/>
        <v>368</v>
      </c>
      <c r="C416" s="56">
        <f t="shared" si="21"/>
        <v>170.17756883652814</v>
      </c>
      <c r="D416" s="51">
        <f t="shared" si="24"/>
        <v>175.25</v>
      </c>
      <c r="E416" s="36">
        <f t="shared" si="23"/>
        <v>166.70971903774063</v>
      </c>
      <c r="F416" s="57">
        <f>[1]!vspline(D416,$C$40:$F$42,4)</f>
        <v>-3.467849798787518</v>
      </c>
    </row>
    <row r="417" spans="2:6" ht="12.75">
      <c r="B417">
        <f t="shared" si="22"/>
        <v>369</v>
      </c>
      <c r="C417" s="56">
        <f t="shared" si="21"/>
        <v>170.47614446864318</v>
      </c>
      <c r="D417" s="51">
        <f t="shared" si="24"/>
        <v>176</v>
      </c>
      <c r="E417" s="36">
        <f t="shared" si="23"/>
        <v>166.98758749759997</v>
      </c>
      <c r="F417" s="57">
        <f>[1]!vspline(D417,$C$40:$F$42,4)</f>
        <v>-3.4885569710431974</v>
      </c>
    </row>
    <row r="418" spans="2:6" ht="12.75">
      <c r="B418">
        <f t="shared" si="22"/>
        <v>370</v>
      </c>
      <c r="C418" s="56">
        <f t="shared" si="21"/>
        <v>170.7746655881347</v>
      </c>
      <c r="D418" s="51">
        <f t="shared" si="24"/>
        <v>176.75</v>
      </c>
      <c r="E418" s="36">
        <f t="shared" si="23"/>
        <v>167.26539099304065</v>
      </c>
      <c r="F418" s="57">
        <f>[1]!vspline(D418,$C$40:$F$42,4)</f>
        <v>-3.509274595094052</v>
      </c>
    </row>
    <row r="419" spans="2:6" ht="12.75">
      <c r="B419">
        <f t="shared" si="22"/>
        <v>371</v>
      </c>
      <c r="C419" s="56">
        <f t="shared" si="21"/>
        <v>171.07313186838397</v>
      </c>
      <c r="D419" s="51">
        <f t="shared" si="24"/>
        <v>177.5</v>
      </c>
      <c r="E419" s="36">
        <f t="shared" si="23"/>
        <v>167.5431295240625</v>
      </c>
      <c r="F419" s="57">
        <f>[1]!vspline(D419,$C$40:$F$42,4)</f>
        <v>-3.5300023443214816</v>
      </c>
    </row>
    <row r="420" spans="2:6" ht="12.75">
      <c r="B420">
        <f t="shared" si="22"/>
        <v>372</v>
      </c>
      <c r="C420" s="56">
        <f t="shared" si="21"/>
        <v>171.37154298277252</v>
      </c>
      <c r="D420" s="51">
        <f t="shared" si="24"/>
        <v>178.25</v>
      </c>
      <c r="E420" s="36">
        <f t="shared" si="23"/>
        <v>167.82080309066563</v>
      </c>
      <c r="F420" s="57">
        <f>[1]!vspline(D420,$C$40:$F$42,4)</f>
        <v>-3.5507398921068885</v>
      </c>
    </row>
    <row r="421" spans="2:6" ht="12.75">
      <c r="B421">
        <f t="shared" si="22"/>
        <v>373</v>
      </c>
      <c r="C421" s="56">
        <f t="shared" si="21"/>
        <v>171.66989860468166</v>
      </c>
      <c r="D421" s="51">
        <f t="shared" si="24"/>
        <v>179</v>
      </c>
      <c r="E421" s="36">
        <f t="shared" si="23"/>
        <v>168.09841169285</v>
      </c>
      <c r="F421" s="57">
        <f>[1]!vspline(D421,$C$40:$F$42,4)</f>
        <v>-3.5714869118316726</v>
      </c>
    </row>
    <row r="422" spans="2:6" ht="12.75">
      <c r="B422">
        <f t="shared" si="22"/>
        <v>374</v>
      </c>
      <c r="C422" s="56">
        <f t="shared" si="21"/>
        <v>171.96819840749285</v>
      </c>
      <c r="D422" s="51">
        <f t="shared" si="24"/>
        <v>179.75</v>
      </c>
      <c r="E422" s="36">
        <f t="shared" si="23"/>
        <v>168.37595533061562</v>
      </c>
      <c r="F422" s="57">
        <f>[1]!vspline(D422,$C$40:$F$42,4)</f>
        <v>-3.5922430768772347</v>
      </c>
    </row>
    <row r="423" spans="2:6" ht="12.75">
      <c r="B423">
        <f t="shared" si="22"/>
        <v>375</v>
      </c>
      <c r="C423" s="56">
        <f t="shared" si="21"/>
        <v>172.26644206458747</v>
      </c>
      <c r="D423" s="51">
        <f t="shared" si="24"/>
        <v>180.5</v>
      </c>
      <c r="E423" s="36">
        <f t="shared" si="23"/>
        <v>168.6534340039625</v>
      </c>
      <c r="F423" s="57">
        <f>[1]!vspline(D423,$C$40:$F$42,4)</f>
        <v>-3.6130080606249755</v>
      </c>
    </row>
    <row r="424" spans="2:6" ht="12.75">
      <c r="B424">
        <f t="shared" si="22"/>
        <v>376</v>
      </c>
      <c r="C424" s="56">
        <f t="shared" si="21"/>
        <v>172.56462924934692</v>
      </c>
      <c r="D424" s="51">
        <f t="shared" si="24"/>
        <v>181.25</v>
      </c>
      <c r="E424" s="36">
        <f t="shared" si="23"/>
        <v>168.93084771289062</v>
      </c>
      <c r="F424" s="57">
        <f>[1]!vspline(D424,$C$40:$F$42,4)</f>
        <v>-3.633781536456296</v>
      </c>
    </row>
    <row r="425" spans="2:6" ht="12.75">
      <c r="B425">
        <f t="shared" si="22"/>
        <v>377</v>
      </c>
      <c r="C425" s="56">
        <f t="shared" si="21"/>
        <v>172.86275963515263</v>
      </c>
      <c r="D425" s="51">
        <f t="shared" si="24"/>
        <v>182</v>
      </c>
      <c r="E425" s="36">
        <f t="shared" si="23"/>
        <v>169.20819645740002</v>
      </c>
      <c r="F425" s="57">
        <f>[1]!vspline(D425,$C$40:$F$42,4)</f>
        <v>-3.654563177752597</v>
      </c>
    </row>
    <row r="426" spans="2:6" ht="12.75">
      <c r="B426">
        <f t="shared" si="22"/>
        <v>378</v>
      </c>
      <c r="C426" s="56">
        <f t="shared" si="21"/>
        <v>173.16083289538588</v>
      </c>
      <c r="D426" s="51">
        <f t="shared" si="24"/>
        <v>182.75</v>
      </c>
      <c r="E426" s="36">
        <f t="shared" si="23"/>
        <v>169.4854802374906</v>
      </c>
      <c r="F426" s="57">
        <f>[1]!vspline(D426,$C$40:$F$42,4)</f>
        <v>-3.6753526578952798</v>
      </c>
    </row>
    <row r="427" spans="2:6" ht="12.75">
      <c r="B427">
        <f t="shared" si="22"/>
        <v>379</v>
      </c>
      <c r="C427" s="56">
        <f t="shared" si="21"/>
        <v>173.45884870342826</v>
      </c>
      <c r="D427" s="51">
        <f t="shared" si="24"/>
        <v>183.5</v>
      </c>
      <c r="E427" s="36">
        <f t="shared" si="23"/>
        <v>169.76269905316252</v>
      </c>
      <c r="F427" s="57">
        <f>[1]!vspline(D427,$C$40:$F$42,4)</f>
        <v>-3.696149650265744</v>
      </c>
    </row>
    <row r="428" spans="2:6" ht="12.75">
      <c r="B428">
        <f t="shared" si="22"/>
        <v>380</v>
      </c>
      <c r="C428" s="56">
        <f t="shared" si="21"/>
        <v>173.756806732661</v>
      </c>
      <c r="D428" s="51">
        <f t="shared" si="24"/>
        <v>184.25</v>
      </c>
      <c r="E428" s="36">
        <f t="shared" si="23"/>
        <v>170.03985290441562</v>
      </c>
      <c r="F428" s="57">
        <f>[1]!vspline(D428,$C$40:$F$42,4)</f>
        <v>-3.7169538282453916</v>
      </c>
    </row>
    <row r="429" spans="2:6" ht="12.75">
      <c r="B429">
        <f t="shared" si="22"/>
        <v>381</v>
      </c>
      <c r="C429" s="56">
        <f t="shared" si="21"/>
        <v>174.0547066564656</v>
      </c>
      <c r="D429" s="51">
        <f t="shared" si="24"/>
        <v>185</v>
      </c>
      <c r="E429" s="36">
        <f t="shared" si="23"/>
        <v>170.31694179125</v>
      </c>
      <c r="F429" s="57">
        <f>[1]!vspline(D429,$C$40:$F$42,4)</f>
        <v>-3.737764865215622</v>
      </c>
    </row>
    <row r="430" spans="2:6" ht="12.75">
      <c r="B430">
        <f t="shared" si="22"/>
        <v>382</v>
      </c>
      <c r="C430" s="56">
        <f t="shared" si="21"/>
        <v>174.35254814822346</v>
      </c>
      <c r="D430" s="51">
        <f t="shared" si="24"/>
        <v>185.75</v>
      </c>
      <c r="E430" s="36">
        <f t="shared" si="23"/>
        <v>170.59396571366563</v>
      </c>
      <c r="F430" s="57">
        <f>[1]!vspline(D430,$C$40:$F$42,4)</f>
        <v>-3.7585824345578374</v>
      </c>
    </row>
    <row r="431" spans="2:6" ht="12.75">
      <c r="B431">
        <f t="shared" si="22"/>
        <v>383</v>
      </c>
      <c r="C431" s="56">
        <f t="shared" si="21"/>
        <v>174.65033088131597</v>
      </c>
      <c r="D431" s="51">
        <f t="shared" si="24"/>
        <v>186.5</v>
      </c>
      <c r="E431" s="36">
        <f t="shared" si="23"/>
        <v>170.87092467166252</v>
      </c>
      <c r="F431" s="57">
        <f>[1]!vspline(D431,$C$40:$F$42,4)</f>
        <v>-3.7794062096534375</v>
      </c>
    </row>
    <row r="432" spans="2:6" ht="12.75">
      <c r="B432">
        <f t="shared" si="22"/>
        <v>384</v>
      </c>
      <c r="C432" s="56">
        <f t="shared" si="21"/>
        <v>174.94805452912445</v>
      </c>
      <c r="D432" s="51">
        <f t="shared" si="24"/>
        <v>187.25</v>
      </c>
      <c r="E432" s="36">
        <f t="shared" si="23"/>
        <v>171.14781866524064</v>
      </c>
      <c r="F432" s="57">
        <f>[1]!vspline(D432,$C$40:$F$42,4)</f>
        <v>-3.800235863883824</v>
      </c>
    </row>
    <row r="433" spans="2:6" ht="12.75">
      <c r="B433">
        <f t="shared" si="22"/>
        <v>385</v>
      </c>
      <c r="C433" s="56">
        <f aca="true" t="shared" si="25" ref="C433:C449">E433-F433</f>
        <v>175.2457187650304</v>
      </c>
      <c r="D433" s="51">
        <f t="shared" si="24"/>
        <v>188</v>
      </c>
      <c r="E433" s="36">
        <f t="shared" si="23"/>
        <v>171.4246476944</v>
      </c>
      <c r="F433" s="57">
        <f>[1]!vspline(D433,$C$40:$F$42,4)</f>
        <v>-3.821071070630397</v>
      </c>
    </row>
    <row r="434" spans="2:6" ht="12.75">
      <c r="B434">
        <f t="shared" si="22"/>
        <v>386</v>
      </c>
      <c r="C434" s="56">
        <f t="shared" si="25"/>
        <v>175.5433232624152</v>
      </c>
      <c r="D434" s="51">
        <f t="shared" si="24"/>
        <v>188.75</v>
      </c>
      <c r="E434" s="36">
        <f t="shared" si="23"/>
        <v>171.70141175914065</v>
      </c>
      <c r="F434" s="57">
        <f>[1]!vspline(D434,$C$40:$F$42,4)</f>
        <v>-3.8419115032745577</v>
      </c>
    </row>
    <row r="435" spans="2:6" ht="12.75">
      <c r="B435">
        <f aca="true" t="shared" si="26" ref="B435:B449">B434+1</f>
        <v>387</v>
      </c>
      <c r="C435" s="56">
        <f t="shared" si="25"/>
        <v>175.8408676946602</v>
      </c>
      <c r="D435" s="51">
        <f t="shared" si="24"/>
        <v>189.5</v>
      </c>
      <c r="E435" s="36">
        <f t="shared" si="23"/>
        <v>171.9781108594625</v>
      </c>
      <c r="F435" s="57">
        <f>[1]!vspline(D435,$C$40:$F$42,4)</f>
        <v>-3.862756835197706</v>
      </c>
    </row>
    <row r="436" spans="2:6" ht="12.75">
      <c r="B436">
        <f t="shared" si="26"/>
        <v>388</v>
      </c>
      <c r="C436" s="56">
        <f t="shared" si="25"/>
        <v>176.13835173514687</v>
      </c>
      <c r="D436" s="51">
        <f t="shared" si="24"/>
        <v>190.25</v>
      </c>
      <c r="E436" s="36">
        <f aca="true" t="shared" si="27" ref="E436:E449">IF(D436&gt;=0,$D$28*(1+$D$32*D436+$D$33*D436^2-100*$D$35*D436^3+$D$35*D436^4),$D$28*(1+$D$32*D436+$D$33*D436^2-100*$D$34*D436^3+$D$34*D436^4))</f>
        <v>172.25474499536563</v>
      </c>
      <c r="F436" s="57">
        <f>[1]!vspline(D436,$C$40:$F$42,4)</f>
        <v>-3.883606739781244</v>
      </c>
    </row>
    <row r="437" spans="2:6" ht="12.75">
      <c r="B437">
        <f t="shared" si="26"/>
        <v>389</v>
      </c>
      <c r="C437" s="56">
        <f t="shared" si="25"/>
        <v>176.4357750572566</v>
      </c>
      <c r="D437" s="51">
        <f t="shared" si="24"/>
        <v>191</v>
      </c>
      <c r="E437" s="36">
        <f t="shared" si="27"/>
        <v>172.53131416685002</v>
      </c>
      <c r="F437" s="57">
        <f>[1]!vspline(D437,$C$40:$F$42,4)</f>
        <v>-3.904460890406572</v>
      </c>
    </row>
    <row r="438" spans="2:6" ht="12.75">
      <c r="B438">
        <f t="shared" si="26"/>
        <v>390</v>
      </c>
      <c r="C438" s="56">
        <f t="shared" si="25"/>
        <v>176.73313733437072</v>
      </c>
      <c r="D438" s="51">
        <f t="shared" si="24"/>
        <v>191.75</v>
      </c>
      <c r="E438" s="36">
        <f t="shared" si="27"/>
        <v>172.80781837391564</v>
      </c>
      <c r="F438" s="57">
        <f>[1]!vspline(D438,$C$40:$F$42,4)</f>
        <v>-3.9253189604550904</v>
      </c>
    </row>
    <row r="439" spans="2:6" ht="12.75">
      <c r="B439">
        <f t="shared" si="26"/>
        <v>391</v>
      </c>
      <c r="C439" s="56">
        <f t="shared" si="25"/>
        <v>177.03043823987073</v>
      </c>
      <c r="D439" s="51">
        <f t="shared" si="24"/>
        <v>192.5</v>
      </c>
      <c r="E439" s="36">
        <f t="shared" si="27"/>
        <v>173.08425761656252</v>
      </c>
      <c r="F439" s="57">
        <f>[1]!vspline(D439,$C$40:$F$42,4)</f>
        <v>-3.9461806233082</v>
      </c>
    </row>
    <row r="440" spans="2:6" ht="12.75">
      <c r="B440">
        <f t="shared" si="26"/>
        <v>392</v>
      </c>
      <c r="C440" s="56">
        <f t="shared" si="25"/>
        <v>177.32767744713792</v>
      </c>
      <c r="D440" s="51">
        <f t="shared" si="24"/>
        <v>193.25</v>
      </c>
      <c r="E440" s="36">
        <f t="shared" si="27"/>
        <v>173.3606318947906</v>
      </c>
      <c r="F440" s="57">
        <f>[1]!vspline(D440,$C$40:$F$42,4)</f>
        <v>-3.967045552347302</v>
      </c>
    </row>
    <row r="441" spans="2:6" ht="12.75">
      <c r="B441">
        <f t="shared" si="26"/>
        <v>393</v>
      </c>
      <c r="C441" s="56">
        <f t="shared" si="25"/>
        <v>177.62485462955382</v>
      </c>
      <c r="D441" s="51">
        <f t="shared" si="24"/>
        <v>194</v>
      </c>
      <c r="E441" s="36">
        <f t="shared" si="27"/>
        <v>173.63694120860004</v>
      </c>
      <c r="F441" s="57">
        <f>[1]!vspline(D441,$C$40:$F$42,4)</f>
        <v>-3.987913420953797</v>
      </c>
    </row>
    <row r="442" spans="2:6" ht="12.75">
      <c r="B442">
        <f t="shared" si="26"/>
        <v>394</v>
      </c>
      <c r="C442" s="56">
        <f t="shared" si="25"/>
        <v>177.92196946049972</v>
      </c>
      <c r="D442" s="51">
        <f t="shared" si="24"/>
        <v>194.75</v>
      </c>
      <c r="E442" s="36">
        <f t="shared" si="27"/>
        <v>173.91318555799063</v>
      </c>
      <c r="F442" s="57">
        <f>[1]!vspline(D442,$C$40:$F$42,4)</f>
        <v>-4.0087839025090855</v>
      </c>
    </row>
    <row r="443" spans="2:6" ht="12.75">
      <c r="B443">
        <f t="shared" si="26"/>
        <v>395</v>
      </c>
      <c r="C443" s="56">
        <f t="shared" si="25"/>
        <v>178.21902161335706</v>
      </c>
      <c r="D443" s="51">
        <f aca="true" t="shared" si="28" ref="D443:D449">IF(D442+$D$44&gt;$C$42,D442,D442+$D$44)</f>
        <v>195.5</v>
      </c>
      <c r="E443" s="36">
        <f t="shared" si="27"/>
        <v>174.1893649429625</v>
      </c>
      <c r="F443" s="57">
        <f>[1]!vspline(D443,$C$40:$F$42,4)</f>
        <v>-4.029656670394568</v>
      </c>
    </row>
    <row r="444" spans="2:6" ht="12.75">
      <c r="B444">
        <f t="shared" si="26"/>
        <v>396</v>
      </c>
      <c r="C444" s="56">
        <f t="shared" si="25"/>
        <v>178.51601076150726</v>
      </c>
      <c r="D444" s="51">
        <f t="shared" si="28"/>
        <v>196.25</v>
      </c>
      <c r="E444" s="36">
        <f t="shared" si="27"/>
        <v>174.4654793635156</v>
      </c>
      <c r="F444" s="57">
        <f>[1]!vspline(D444,$C$40:$F$42,4)</f>
        <v>-4.050531397991647</v>
      </c>
    </row>
    <row r="445" spans="2:6" ht="12.75">
      <c r="B445">
        <f t="shared" si="26"/>
        <v>397</v>
      </c>
      <c r="C445" s="56">
        <f t="shared" si="25"/>
        <v>178.81293657833174</v>
      </c>
      <c r="D445" s="51">
        <f t="shared" si="28"/>
        <v>197</v>
      </c>
      <c r="E445" s="36">
        <f t="shared" si="27"/>
        <v>174.74152881965003</v>
      </c>
      <c r="F445" s="57">
        <f>[1]!vspline(D445,$C$40:$F$42,4)</f>
        <v>-4.071407758681722</v>
      </c>
    </row>
    <row r="446" spans="2:6" ht="12.75">
      <c r="B446">
        <f t="shared" si="26"/>
        <v>398</v>
      </c>
      <c r="C446" s="56">
        <f t="shared" si="25"/>
        <v>179.10979873721183</v>
      </c>
      <c r="D446" s="51">
        <f t="shared" si="28"/>
        <v>197.75</v>
      </c>
      <c r="E446" s="36">
        <f t="shared" si="27"/>
        <v>175.01751331136563</v>
      </c>
      <c r="F446" s="57">
        <f>[1]!vspline(D446,$C$40:$F$42,4)</f>
        <v>-4.092285425846193</v>
      </c>
    </row>
    <row r="447" spans="2:6" ht="12.75">
      <c r="B447">
        <f t="shared" si="26"/>
        <v>399</v>
      </c>
      <c r="C447" s="56">
        <f t="shared" si="25"/>
        <v>179.40659691152896</v>
      </c>
      <c r="D447" s="51">
        <f t="shared" si="28"/>
        <v>198.5</v>
      </c>
      <c r="E447" s="36">
        <f t="shared" si="27"/>
        <v>175.2934328386625</v>
      </c>
      <c r="F447" s="57">
        <f>[1]!vspline(D447,$C$40:$F$42,4)</f>
        <v>-4.1131640728664625</v>
      </c>
    </row>
    <row r="448" spans="2:6" ht="12.75">
      <c r="B448">
        <f t="shared" si="26"/>
        <v>400</v>
      </c>
      <c r="C448" s="56">
        <f t="shared" si="25"/>
        <v>179.70333077466455</v>
      </c>
      <c r="D448" s="51">
        <f t="shared" si="28"/>
        <v>199.25</v>
      </c>
      <c r="E448" s="36">
        <f t="shared" si="27"/>
        <v>175.56928740154063</v>
      </c>
      <c r="F448" s="57">
        <f>[1]!vspline(D448,$C$40:$F$42,4)</f>
        <v>-4.13404337312393</v>
      </c>
    </row>
    <row r="449" spans="2:6" ht="13.5" thickBot="1">
      <c r="B449">
        <f t="shared" si="26"/>
        <v>401</v>
      </c>
      <c r="C449" s="58">
        <f t="shared" si="25"/>
        <v>180</v>
      </c>
      <c r="D449" s="59">
        <f t="shared" si="28"/>
        <v>200</v>
      </c>
      <c r="E449" s="38">
        <f t="shared" si="27"/>
        <v>175.845077</v>
      </c>
      <c r="F449" s="60">
        <f>[1]!vspline(D449,$C$40:$F$42,4)</f>
        <v>-4.154922999999997</v>
      </c>
    </row>
  </sheetData>
  <mergeCells count="28">
    <mergeCell ref="C38:D38"/>
    <mergeCell ref="C3:F3"/>
    <mergeCell ref="C18:D18"/>
    <mergeCell ref="C46:F46"/>
    <mergeCell ref="E33:G33"/>
    <mergeCell ref="E34:G34"/>
    <mergeCell ref="E35:G35"/>
    <mergeCell ref="F36:G36"/>
    <mergeCell ref="E29:G29"/>
    <mergeCell ref="E30:G30"/>
    <mergeCell ref="E31:G31"/>
    <mergeCell ref="E32:G32"/>
    <mergeCell ref="C25:G25"/>
    <mergeCell ref="E26:G26"/>
    <mergeCell ref="E27:G27"/>
    <mergeCell ref="E28:G28"/>
    <mergeCell ref="C8:E8"/>
    <mergeCell ref="C14:E14"/>
    <mergeCell ref="C15:E15"/>
    <mergeCell ref="C16:E16"/>
    <mergeCell ref="C9:E9"/>
    <mergeCell ref="C11:E11"/>
    <mergeCell ref="C12:E12"/>
    <mergeCell ref="C13:E13"/>
    <mergeCell ref="C2:F2"/>
    <mergeCell ref="C5:E5"/>
    <mergeCell ref="C6:E6"/>
    <mergeCell ref="C7:E7"/>
  </mergeCells>
  <hyperlinks>
    <hyperlink ref="C16" r:id="rId1" display="http://www.aacode.com/mathematics.htm"/>
  </hyperlinks>
  <printOptions/>
  <pageMargins left="0.75" right="0.75" top="1" bottom="1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Riddle</dc:creator>
  <cp:keywords/>
  <dc:description/>
  <cp:lastModifiedBy>Rick Becker</cp:lastModifiedBy>
  <dcterms:created xsi:type="dcterms:W3CDTF">2005-08-22T21:21:12Z</dcterms:created>
  <dcterms:modified xsi:type="dcterms:W3CDTF">2006-08-03T15:29:50Z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